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Korisnik\Desktop\Za objavu na stranicma škole\"/>
    </mc:Choice>
  </mc:AlternateContent>
  <xr:revisionPtr revIDLastSave="0" documentId="13_ncr:1_{7C7374D1-38C7-4B3B-A1B9-1C03361EFFB7}" xr6:coauthVersionLast="37" xr6:coauthVersionMax="37" xr10:uidLastSave="{00000000-0000-0000-0000-000000000000}"/>
  <bookViews>
    <workbookView xWindow="0" yWindow="0" windowWidth="28800" windowHeight="11325" activeTab="5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Posebni dio na IV razini" sheetId="9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4" i="9" l="1"/>
  <c r="H168" i="9"/>
  <c r="H176" i="9" l="1"/>
  <c r="I177" i="9"/>
  <c r="G18" i="3" l="1"/>
  <c r="G10" i="3"/>
  <c r="E53" i="3"/>
  <c r="J12" i="1"/>
  <c r="G53" i="3" l="1"/>
  <c r="G55" i="3"/>
  <c r="G50" i="3"/>
  <c r="G62" i="3"/>
  <c r="F53" i="3"/>
  <c r="F6" i="7"/>
  <c r="H63" i="3"/>
  <c r="H61" i="3"/>
  <c r="H60" i="3"/>
  <c r="H59" i="3"/>
  <c r="H58" i="3"/>
  <c r="H57" i="3"/>
  <c r="H56" i="3"/>
  <c r="H54" i="3"/>
  <c r="H49" i="3"/>
  <c r="H48" i="3"/>
  <c r="H46" i="3"/>
  <c r="H45" i="3"/>
  <c r="H44" i="3"/>
  <c r="H43" i="3"/>
  <c r="H42" i="3"/>
  <c r="H41" i="3"/>
  <c r="H40" i="3"/>
  <c r="H38" i="3"/>
  <c r="H37" i="3"/>
  <c r="H36" i="3"/>
  <c r="G47" i="3"/>
  <c r="G39" i="3"/>
  <c r="G35" i="3"/>
  <c r="F62" i="3"/>
  <c r="F55" i="3"/>
  <c r="F52" i="3" s="1"/>
  <c r="F47" i="3"/>
  <c r="F39" i="3"/>
  <c r="F35" i="3"/>
  <c r="H27" i="3"/>
  <c r="H26" i="3"/>
  <c r="H25" i="3"/>
  <c r="H24" i="3"/>
  <c r="H22" i="3"/>
  <c r="H21" i="3"/>
  <c r="H20" i="3"/>
  <c r="H19" i="3"/>
  <c r="H17" i="3"/>
  <c r="H16" i="3"/>
  <c r="H14" i="3"/>
  <c r="H13" i="3"/>
  <c r="H11" i="3"/>
  <c r="G15" i="3"/>
  <c r="E13" i="5"/>
  <c r="D12" i="5"/>
  <c r="E12" i="5" s="1"/>
  <c r="H55" i="7"/>
  <c r="F55" i="7"/>
  <c r="G55" i="7"/>
  <c r="J44" i="9"/>
  <c r="J46" i="9"/>
  <c r="H62" i="3" l="1"/>
  <c r="G52" i="3"/>
  <c r="H52" i="3" s="1"/>
  <c r="D11" i="5"/>
  <c r="E11" i="5" s="1"/>
  <c r="H47" i="3"/>
  <c r="H53" i="3"/>
  <c r="G9" i="3"/>
  <c r="G34" i="3"/>
  <c r="H55" i="3"/>
  <c r="H39" i="3"/>
  <c r="F34" i="3"/>
  <c r="H35" i="3"/>
  <c r="F33" i="3"/>
  <c r="H262" i="9"/>
  <c r="H270" i="9"/>
  <c r="G118" i="7"/>
  <c r="H124" i="7"/>
  <c r="H123" i="7"/>
  <c r="G122" i="7"/>
  <c r="H122" i="7" s="1"/>
  <c r="H120" i="7"/>
  <c r="H119" i="7"/>
  <c r="H118" i="7"/>
  <c r="F116" i="7"/>
  <c r="E116" i="7"/>
  <c r="E115" i="7" s="1"/>
  <c r="F115" i="7"/>
  <c r="G33" i="3" l="1"/>
  <c r="G8" i="3"/>
  <c r="H34" i="3"/>
  <c r="H33" i="3"/>
  <c r="G121" i="7"/>
  <c r="H114" i="7"/>
  <c r="H113" i="7"/>
  <c r="H112" i="7"/>
  <c r="H111" i="7"/>
  <c r="H110" i="7"/>
  <c r="H109" i="7"/>
  <c r="H107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66" i="7"/>
  <c r="H65" i="7"/>
  <c r="H64" i="7"/>
  <c r="F67" i="7"/>
  <c r="H63" i="7"/>
  <c r="H62" i="7"/>
  <c r="H61" i="7"/>
  <c r="H60" i="7"/>
  <c r="H54" i="7"/>
  <c r="H53" i="7"/>
  <c r="H52" i="7"/>
  <c r="H51" i="7"/>
  <c r="H50" i="7"/>
  <c r="G88" i="7"/>
  <c r="G92" i="7"/>
  <c r="G93" i="7"/>
  <c r="G65" i="7"/>
  <c r="H31" i="7"/>
  <c r="H30" i="7"/>
  <c r="H29" i="7"/>
  <c r="H25" i="7"/>
  <c r="H24" i="7"/>
  <c r="H23" i="7"/>
  <c r="H22" i="7"/>
  <c r="H18" i="7"/>
  <c r="H14" i="7"/>
  <c r="H13" i="7"/>
  <c r="H12" i="7"/>
  <c r="H11" i="7"/>
  <c r="H35" i="7"/>
  <c r="H49" i="7"/>
  <c r="H45" i="7"/>
  <c r="H44" i="7"/>
  <c r="H43" i="7"/>
  <c r="H39" i="7"/>
  <c r="H38" i="7"/>
  <c r="G37" i="7"/>
  <c r="H37" i="7" s="1"/>
  <c r="G10" i="7"/>
  <c r="G9" i="7" s="1"/>
  <c r="G8" i="7" s="1"/>
  <c r="G112" i="7"/>
  <c r="G111" i="7" s="1"/>
  <c r="G108" i="7"/>
  <c r="H108" i="7" s="1"/>
  <c r="G90" i="7"/>
  <c r="G89" i="7" s="1"/>
  <c r="G79" i="7"/>
  <c r="G70" i="7"/>
  <c r="G69" i="7" s="1"/>
  <c r="H69" i="7" s="1"/>
  <c r="G62" i="7"/>
  <c r="G61" i="7"/>
  <c r="G60" i="7" s="1"/>
  <c r="G57" i="7"/>
  <c r="G56" i="7" s="1"/>
  <c r="G53" i="7"/>
  <c r="G52" i="7" s="1"/>
  <c r="G51" i="7" s="1"/>
  <c r="G50" i="7" s="1"/>
  <c r="G48" i="7"/>
  <c r="G47" i="7" s="1"/>
  <c r="G46" i="7" s="1"/>
  <c r="G42" i="7"/>
  <c r="G41" i="7"/>
  <c r="G40" i="7" s="1"/>
  <c r="G34" i="7"/>
  <c r="G33" i="7" s="1"/>
  <c r="G28" i="7"/>
  <c r="G27" i="7" s="1"/>
  <c r="G26" i="7" s="1"/>
  <c r="G21" i="7"/>
  <c r="G20" i="7" s="1"/>
  <c r="G19" i="7" s="1"/>
  <c r="G17" i="7"/>
  <c r="G16" i="7" s="1"/>
  <c r="G15" i="7" s="1"/>
  <c r="H70" i="7" l="1"/>
  <c r="H121" i="7"/>
  <c r="G36" i="7"/>
  <c r="H36" i="7" s="1"/>
  <c r="G32" i="7"/>
  <c r="G106" i="7"/>
  <c r="H106" i="7" s="1"/>
  <c r="G68" i="7"/>
  <c r="G7" i="7"/>
  <c r="G105" i="7"/>
  <c r="I9" i="9"/>
  <c r="I11" i="9"/>
  <c r="H259" i="9"/>
  <c r="I275" i="9"/>
  <c r="I274" i="9"/>
  <c r="I167" i="9"/>
  <c r="I166" i="9"/>
  <c r="I165" i="9"/>
  <c r="I164" i="9"/>
  <c r="I163" i="9"/>
  <c r="I101" i="9"/>
  <c r="I100" i="9"/>
  <c r="H31" i="9"/>
  <c r="H13" i="9"/>
  <c r="G67" i="7" l="1"/>
  <c r="H68" i="7"/>
  <c r="H105" i="7"/>
  <c r="H117" i="7"/>
  <c r="G116" i="7"/>
  <c r="H116" i="7" s="1"/>
  <c r="G115" i="7"/>
  <c r="H115" i="7" s="1"/>
  <c r="I204" i="9"/>
  <c r="I203" i="9"/>
  <c r="I202" i="9"/>
  <c r="I201" i="9"/>
  <c r="H201" i="9"/>
  <c r="H202" i="9"/>
  <c r="H203" i="9"/>
  <c r="H165" i="9"/>
  <c r="H164" i="9" s="1"/>
  <c r="H166" i="9"/>
  <c r="H283" i="9"/>
  <c r="H274" i="9"/>
  <c r="G104" i="9"/>
  <c r="I104" i="9" s="1"/>
  <c r="I105" i="9"/>
  <c r="H108" i="9"/>
  <c r="G6" i="7" l="1"/>
  <c r="H67" i="7"/>
  <c r="I118" i="9"/>
  <c r="I117" i="9"/>
  <c r="K116" i="9"/>
  <c r="H116" i="9"/>
  <c r="I116" i="9" s="1"/>
  <c r="F116" i="9"/>
  <c r="D116" i="9"/>
  <c r="D115" i="9" s="1"/>
  <c r="K115" i="9"/>
  <c r="F115" i="9"/>
  <c r="I114" i="9"/>
  <c r="H113" i="9"/>
  <c r="F113" i="9"/>
  <c r="D113" i="9"/>
  <c r="I112" i="9"/>
  <c r="H111" i="9"/>
  <c r="I111" i="9" s="1"/>
  <c r="F111" i="9"/>
  <c r="D111" i="9"/>
  <c r="I109" i="9"/>
  <c r="I108" i="9"/>
  <c r="F108" i="9"/>
  <c r="F107" i="9" s="1"/>
  <c r="F106" i="9" s="1"/>
  <c r="D108" i="9"/>
  <c r="D107" i="9" s="1"/>
  <c r="K107" i="9"/>
  <c r="K106" i="9"/>
  <c r="H100" i="9"/>
  <c r="H99" i="9" s="1"/>
  <c r="D106" i="9" l="1"/>
  <c r="H115" i="9"/>
  <c r="H107" i="9"/>
  <c r="I115" i="9"/>
  <c r="I113" i="9"/>
  <c r="H271" i="9"/>
  <c r="I288" i="9"/>
  <c r="I287" i="9"/>
  <c r="H286" i="9"/>
  <c r="G286" i="9"/>
  <c r="F286" i="9"/>
  <c r="D286" i="9"/>
  <c r="H285" i="9"/>
  <c r="G285" i="9"/>
  <c r="F285" i="9"/>
  <c r="D285" i="9"/>
  <c r="I284" i="9"/>
  <c r="I283" i="9"/>
  <c r="F283" i="9"/>
  <c r="D283" i="9"/>
  <c r="I282" i="9"/>
  <c r="I281" i="9"/>
  <c r="F281" i="9"/>
  <c r="D281" i="9"/>
  <c r="I280" i="9"/>
  <c r="H279" i="9"/>
  <c r="H278" i="9" s="1"/>
  <c r="G279" i="9"/>
  <c r="F279" i="9"/>
  <c r="F278" i="9" s="1"/>
  <c r="F277" i="9" s="1"/>
  <c r="F276" i="9" s="1"/>
  <c r="D279" i="9"/>
  <c r="K278" i="9"/>
  <c r="K277" i="9"/>
  <c r="K276" i="9"/>
  <c r="I276" i="9"/>
  <c r="I273" i="9"/>
  <c r="I272" i="9"/>
  <c r="K271" i="9"/>
  <c r="G271" i="9"/>
  <c r="I271" i="9" s="1"/>
  <c r="F271" i="9"/>
  <c r="D271" i="9"/>
  <c r="K270" i="9"/>
  <c r="F270" i="9"/>
  <c r="D270" i="9"/>
  <c r="I269" i="9"/>
  <c r="H268" i="9"/>
  <c r="G268" i="9"/>
  <c r="F268" i="9"/>
  <c r="D268" i="9"/>
  <c r="I267" i="9"/>
  <c r="H266" i="9"/>
  <c r="G266" i="9"/>
  <c r="F266" i="9"/>
  <c r="D266" i="9"/>
  <c r="I265" i="9"/>
  <c r="H264" i="9"/>
  <c r="G264" i="9"/>
  <c r="F264" i="9"/>
  <c r="F263" i="9" s="1"/>
  <c r="F262" i="9" s="1"/>
  <c r="F261" i="9" s="1"/>
  <c r="D264" i="9"/>
  <c r="K263" i="9"/>
  <c r="K262" i="9"/>
  <c r="K261" i="9"/>
  <c r="I261" i="9"/>
  <c r="K260" i="9"/>
  <c r="K259" i="9"/>
  <c r="F260" i="9" l="1"/>
  <c r="F259" i="9" s="1"/>
  <c r="D278" i="9"/>
  <c r="G263" i="9"/>
  <c r="I266" i="9"/>
  <c r="I279" i="9"/>
  <c r="I107" i="9"/>
  <c r="H106" i="9"/>
  <c r="I106" i="9" s="1"/>
  <c r="I285" i="9"/>
  <c r="I286" i="9"/>
  <c r="I268" i="9"/>
  <c r="I264" i="9"/>
  <c r="D263" i="9"/>
  <c r="H263" i="9"/>
  <c r="G270" i="9"/>
  <c r="G262" i="9" s="1"/>
  <c r="G260" i="9" s="1"/>
  <c r="G259" i="9" s="1"/>
  <c r="D277" i="9"/>
  <c r="H277" i="9"/>
  <c r="G277" i="9"/>
  <c r="G256" i="9"/>
  <c r="G255" i="9" s="1"/>
  <c r="G249" i="9"/>
  <c r="G248" i="9" s="1"/>
  <c r="G243" i="9"/>
  <c r="G242" i="9" s="1"/>
  <c r="G240" i="9"/>
  <c r="G238" i="9"/>
  <c r="G236" i="9"/>
  <c r="G181" i="9"/>
  <c r="G176" i="9"/>
  <c r="G175" i="9"/>
  <c r="G174" i="9" s="1"/>
  <c r="G161" i="9"/>
  <c r="G160" i="9" s="1"/>
  <c r="G159" i="9" s="1"/>
  <c r="G152" i="9" s="1"/>
  <c r="G151" i="9" s="1"/>
  <c r="G148" i="9"/>
  <c r="G147" i="9" s="1"/>
  <c r="G146" i="9" s="1"/>
  <c r="G145" i="9" s="1"/>
  <c r="G144" i="9" s="1"/>
  <c r="G143" i="9" s="1"/>
  <c r="G141" i="9"/>
  <c r="G140" i="9" s="1"/>
  <c r="G139" i="9" s="1"/>
  <c r="G138" i="9" s="1"/>
  <c r="G137" i="9" s="1"/>
  <c r="G136" i="9" s="1"/>
  <c r="G131" i="9"/>
  <c r="G128" i="9"/>
  <c r="G125" i="9"/>
  <c r="G123" i="9"/>
  <c r="G122" i="9" s="1"/>
  <c r="G121" i="9" s="1"/>
  <c r="G120" i="9" s="1"/>
  <c r="G119" i="9" s="1"/>
  <c r="G99" i="9"/>
  <c r="G98" i="9"/>
  <c r="G97" i="9" s="1"/>
  <c r="G96" i="9" s="1"/>
  <c r="G95" i="9" s="1"/>
  <c r="G93" i="9"/>
  <c r="G92" i="9" s="1"/>
  <c r="G88" i="9"/>
  <c r="G86" i="9"/>
  <c r="G83" i="9"/>
  <c r="G80" i="9"/>
  <c r="G78" i="9"/>
  <c r="G72" i="9"/>
  <c r="G71" i="9"/>
  <c r="G70" i="9" s="1"/>
  <c r="G69" i="9" s="1"/>
  <c r="G68" i="9" s="1"/>
  <c r="G65" i="9"/>
  <c r="G61" i="9"/>
  <c r="G59" i="9"/>
  <c r="G58" i="9" s="1"/>
  <c r="G56" i="9"/>
  <c r="G54" i="9"/>
  <c r="G52" i="9"/>
  <c r="G50" i="9"/>
  <c r="G48" i="9"/>
  <c r="G47" i="9" s="1"/>
  <c r="G46" i="9" s="1"/>
  <c r="G44" i="9"/>
  <c r="G41" i="9"/>
  <c r="G38" i="9"/>
  <c r="G33" i="9"/>
  <c r="G21" i="9"/>
  <c r="G16" i="9"/>
  <c r="G13" i="9"/>
  <c r="G12" i="9"/>
  <c r="G11" i="9" s="1"/>
  <c r="G9" i="9"/>
  <c r="F112" i="7"/>
  <c r="F111" i="7" s="1"/>
  <c r="F108" i="7"/>
  <c r="F107" i="7" s="1"/>
  <c r="F90" i="7"/>
  <c r="F89" i="7" s="1"/>
  <c r="F79" i="7"/>
  <c r="F70" i="7"/>
  <c r="F69" i="7" s="1"/>
  <c r="F68" i="7" s="1"/>
  <c r="F62" i="7"/>
  <c r="F61" i="7"/>
  <c r="F60" i="7" s="1"/>
  <c r="F57" i="7"/>
  <c r="F56" i="7" s="1"/>
  <c r="F53" i="7"/>
  <c r="F52" i="7" s="1"/>
  <c r="F51" i="7" s="1"/>
  <c r="F48" i="7"/>
  <c r="F42" i="7"/>
  <c r="H42" i="7" s="1"/>
  <c r="F41" i="7"/>
  <c r="F34" i="7"/>
  <c r="F28" i="7"/>
  <c r="F21" i="7"/>
  <c r="F17" i="7"/>
  <c r="F10" i="7"/>
  <c r="C12" i="5"/>
  <c r="F18" i="3"/>
  <c r="H18" i="3" s="1"/>
  <c r="F15" i="3"/>
  <c r="H15" i="3" s="1"/>
  <c r="F10" i="3"/>
  <c r="H10" i="3" s="1"/>
  <c r="H12" i="1"/>
  <c r="H9" i="1"/>
  <c r="H15" i="1" l="1"/>
  <c r="F9" i="3"/>
  <c r="F20" i="7"/>
  <c r="H21" i="7"/>
  <c r="F27" i="7"/>
  <c r="H28" i="7"/>
  <c r="F40" i="7"/>
  <c r="H40" i="7" s="1"/>
  <c r="H41" i="7"/>
  <c r="F47" i="7"/>
  <c r="H48" i="7"/>
  <c r="F9" i="7"/>
  <c r="H10" i="7"/>
  <c r="F33" i="7"/>
  <c r="H33" i="7" s="1"/>
  <c r="H34" i="7"/>
  <c r="F16" i="7"/>
  <c r="H17" i="7"/>
  <c r="F26" i="7"/>
  <c r="H26" i="7" s="1"/>
  <c r="H27" i="7"/>
  <c r="G169" i="9"/>
  <c r="G168" i="9" s="1"/>
  <c r="G235" i="9"/>
  <c r="G234" i="9" s="1"/>
  <c r="G232" i="9" s="1"/>
  <c r="G231" i="9" s="1"/>
  <c r="G247" i="9"/>
  <c r="I277" i="9"/>
  <c r="D262" i="9"/>
  <c r="I270" i="9"/>
  <c r="D276" i="9"/>
  <c r="I263" i="9"/>
  <c r="I278" i="9"/>
  <c r="G8" i="9"/>
  <c r="F105" i="7"/>
  <c r="F106" i="7"/>
  <c r="F32" i="7"/>
  <c r="H32" i="7" s="1"/>
  <c r="F8" i="3" l="1"/>
  <c r="H8" i="3" s="1"/>
  <c r="H9" i="3"/>
  <c r="F46" i="7"/>
  <c r="H46" i="7" s="1"/>
  <c r="H47" i="7"/>
  <c r="F19" i="7"/>
  <c r="H19" i="7" s="1"/>
  <c r="H20" i="7"/>
  <c r="F15" i="7"/>
  <c r="H15" i="7" s="1"/>
  <c r="H16" i="7"/>
  <c r="F8" i="7"/>
  <c r="H9" i="7"/>
  <c r="G7" i="9"/>
  <c r="D261" i="9"/>
  <c r="I262" i="9"/>
  <c r="I28" i="1"/>
  <c r="I27" i="1"/>
  <c r="H8" i="7" l="1"/>
  <c r="F7" i="7"/>
  <c r="D260" i="9"/>
  <c r="I14" i="1"/>
  <c r="I13" i="1"/>
  <c r="I12" i="1"/>
  <c r="I11" i="1"/>
  <c r="I10" i="1"/>
  <c r="I258" i="9"/>
  <c r="I257" i="9"/>
  <c r="I254" i="9"/>
  <c r="I253" i="9"/>
  <c r="I252" i="9"/>
  <c r="I251" i="9"/>
  <c r="I250" i="9"/>
  <c r="I246" i="9"/>
  <c r="I245" i="9"/>
  <c r="I244" i="9"/>
  <c r="I241" i="9"/>
  <c r="I239" i="9"/>
  <c r="I237" i="9"/>
  <c r="I233" i="9"/>
  <c r="I230" i="9"/>
  <c r="I229" i="9"/>
  <c r="I228" i="9"/>
  <c r="I227" i="9"/>
  <c r="I226" i="9"/>
  <c r="I225" i="9"/>
  <c r="I224" i="9"/>
  <c r="I223" i="9"/>
  <c r="I222" i="9"/>
  <c r="I221" i="9"/>
  <c r="I220" i="9"/>
  <c r="I219" i="9"/>
  <c r="I218" i="9"/>
  <c r="I217" i="9"/>
  <c r="I216" i="9"/>
  <c r="I215" i="9"/>
  <c r="I214" i="9"/>
  <c r="I213" i="9"/>
  <c r="I212" i="9"/>
  <c r="I211" i="9"/>
  <c r="I210" i="9"/>
  <c r="I209" i="9"/>
  <c r="I208" i="9"/>
  <c r="I207" i="9"/>
  <c r="I206" i="9"/>
  <c r="I205" i="9"/>
  <c r="I199" i="9"/>
  <c r="I198" i="9"/>
  <c r="I197" i="9"/>
  <c r="I196" i="9"/>
  <c r="I195" i="9"/>
  <c r="I194" i="9"/>
  <c r="I193" i="9"/>
  <c r="I192" i="9"/>
  <c r="I191" i="9"/>
  <c r="I190" i="9"/>
  <c r="I189" i="9"/>
  <c r="I188" i="9"/>
  <c r="I187" i="9"/>
  <c r="I186" i="9"/>
  <c r="I185" i="9"/>
  <c r="I184" i="9"/>
  <c r="I183" i="9"/>
  <c r="I182" i="9"/>
  <c r="I180" i="9"/>
  <c r="I178" i="9"/>
  <c r="I173" i="9"/>
  <c r="I172" i="9"/>
  <c r="I171" i="9"/>
  <c r="I170" i="9"/>
  <c r="I162" i="9"/>
  <c r="I158" i="9"/>
  <c r="I157" i="9"/>
  <c r="I156" i="9"/>
  <c r="I155" i="9"/>
  <c r="I154" i="9"/>
  <c r="I153" i="9"/>
  <c r="I150" i="9"/>
  <c r="I149" i="9"/>
  <c r="I142" i="9"/>
  <c r="I135" i="9"/>
  <c r="I134" i="9"/>
  <c r="I133" i="9"/>
  <c r="I132" i="9"/>
  <c r="I130" i="9"/>
  <c r="I129" i="9"/>
  <c r="I127" i="9"/>
  <c r="I126" i="9"/>
  <c r="I124" i="9"/>
  <c r="I103" i="9"/>
  <c r="I102" i="9"/>
  <c r="I97" i="9"/>
  <c r="I96" i="9"/>
  <c r="I94" i="9"/>
  <c r="I91" i="9"/>
  <c r="I90" i="9"/>
  <c r="I89" i="9"/>
  <c r="I87" i="9"/>
  <c r="I85" i="9"/>
  <c r="I84" i="9"/>
  <c r="I82" i="9"/>
  <c r="I81" i="9"/>
  <c r="I79" i="9"/>
  <c r="I77" i="9"/>
  <c r="I76" i="9"/>
  <c r="I75" i="9"/>
  <c r="I74" i="9"/>
  <c r="I73" i="9"/>
  <c r="I67" i="9"/>
  <c r="I66" i="9"/>
  <c r="I64" i="9"/>
  <c r="I63" i="9"/>
  <c r="I62" i="9"/>
  <c r="I60" i="9"/>
  <c r="I57" i="9"/>
  <c r="I55" i="9"/>
  <c r="I53" i="9"/>
  <c r="I51" i="9"/>
  <c r="I49" i="9"/>
  <c r="I45" i="9"/>
  <c r="I43" i="9"/>
  <c r="I42" i="9"/>
  <c r="I40" i="9"/>
  <c r="I39" i="9"/>
  <c r="I37" i="9"/>
  <c r="I36" i="9"/>
  <c r="I35" i="9"/>
  <c r="I34" i="9"/>
  <c r="I32" i="9"/>
  <c r="I31" i="9"/>
  <c r="I30" i="9"/>
  <c r="I29" i="9"/>
  <c r="I28" i="9"/>
  <c r="I27" i="9"/>
  <c r="I26" i="9"/>
  <c r="I25" i="9"/>
  <c r="I24" i="9"/>
  <c r="I23" i="9"/>
  <c r="I22" i="9"/>
  <c r="I20" i="9"/>
  <c r="I19" i="9"/>
  <c r="I18" i="9"/>
  <c r="I17" i="9"/>
  <c r="I15" i="9"/>
  <c r="I14" i="9"/>
  <c r="I10" i="9"/>
  <c r="H7" i="7" l="1"/>
  <c r="H6" i="7"/>
  <c r="D259" i="9"/>
  <c r="J15" i="1"/>
  <c r="G12" i="1"/>
  <c r="G9" i="1"/>
  <c r="I9" i="3"/>
  <c r="I8" i="3" s="1"/>
  <c r="J24" i="3"/>
  <c r="J20" i="3"/>
  <c r="I15" i="1" l="1"/>
  <c r="I9" i="1"/>
  <c r="E18" i="3"/>
  <c r="G11" i="5"/>
  <c r="G12" i="5"/>
  <c r="F12" i="5"/>
  <c r="F11" i="5" s="1"/>
  <c r="B12" i="5"/>
  <c r="B11" i="5" s="1"/>
  <c r="H61" i="9"/>
  <c r="I61" i="9" s="1"/>
  <c r="H65" i="9"/>
  <c r="I65" i="9" s="1"/>
  <c r="E63" i="9"/>
  <c r="E62" i="9"/>
  <c r="F61" i="9"/>
  <c r="D61" i="9"/>
  <c r="E60" i="9"/>
  <c r="H59" i="9"/>
  <c r="D59" i="9"/>
  <c r="E59" i="9" s="1"/>
  <c r="K58" i="9"/>
  <c r="F58" i="9"/>
  <c r="D58" i="9"/>
  <c r="E58" i="9" s="1"/>
  <c r="E258" i="9"/>
  <c r="E257" i="9"/>
  <c r="H256" i="9"/>
  <c r="F256" i="9"/>
  <c r="D256" i="9"/>
  <c r="E256" i="9" s="1"/>
  <c r="F255" i="9"/>
  <c r="E254" i="9"/>
  <c r="F253" i="9"/>
  <c r="D253" i="9"/>
  <c r="E253" i="9" s="1"/>
  <c r="E252" i="9"/>
  <c r="F251" i="9"/>
  <c r="D251" i="9"/>
  <c r="E251" i="9" s="1"/>
  <c r="E250" i="9"/>
  <c r="H249" i="9"/>
  <c r="I249" i="9" s="1"/>
  <c r="F249" i="9"/>
  <c r="D249" i="9"/>
  <c r="E249" i="9" s="1"/>
  <c r="K248" i="9"/>
  <c r="H248" i="9"/>
  <c r="I248" i="9" s="1"/>
  <c r="K247" i="9"/>
  <c r="K246" i="9"/>
  <c r="E245" i="9"/>
  <c r="E244" i="9"/>
  <c r="K243" i="9"/>
  <c r="H243" i="9"/>
  <c r="I243" i="9" s="1"/>
  <c r="F243" i="9"/>
  <c r="D243" i="9"/>
  <c r="E243" i="9" s="1"/>
  <c r="K242" i="9"/>
  <c r="H242" i="9"/>
  <c r="I242" i="9" s="1"/>
  <c r="F242" i="9"/>
  <c r="D242" i="9"/>
  <c r="E242" i="9" s="1"/>
  <c r="E241" i="9"/>
  <c r="H240" i="9"/>
  <c r="I240" i="9" s="1"/>
  <c r="F240" i="9"/>
  <c r="D240" i="9"/>
  <c r="E240" i="9" s="1"/>
  <c r="E239" i="9"/>
  <c r="H238" i="9"/>
  <c r="I238" i="9" s="1"/>
  <c r="F238" i="9"/>
  <c r="D238" i="9"/>
  <c r="E238" i="9" s="1"/>
  <c r="E237" i="9"/>
  <c r="H236" i="9"/>
  <c r="I236" i="9" s="1"/>
  <c r="F236" i="9"/>
  <c r="F235" i="9" s="1"/>
  <c r="D236" i="9"/>
  <c r="E236" i="9" s="1"/>
  <c r="K235" i="9"/>
  <c r="K234" i="9"/>
  <c r="K233" i="9"/>
  <c r="K232" i="9"/>
  <c r="K231" i="9"/>
  <c r="E230" i="9"/>
  <c r="F229" i="9"/>
  <c r="F228" i="9" s="1"/>
  <c r="D229" i="9"/>
  <c r="E229" i="9" s="1"/>
  <c r="E227" i="9"/>
  <c r="F226" i="9"/>
  <c r="D226" i="9"/>
  <c r="E226" i="9" s="1"/>
  <c r="E225" i="9"/>
  <c r="F224" i="9"/>
  <c r="D224" i="9"/>
  <c r="E224" i="9" s="1"/>
  <c r="E223" i="9"/>
  <c r="F222" i="9"/>
  <c r="D222" i="9"/>
  <c r="E222" i="9" s="1"/>
  <c r="E218" i="9"/>
  <c r="F217" i="9"/>
  <c r="D217" i="9"/>
  <c r="E217" i="9" s="1"/>
  <c r="F216" i="9"/>
  <c r="J216" i="9" s="1"/>
  <c r="K216" i="9" s="1"/>
  <c r="E215" i="9"/>
  <c r="F214" i="9"/>
  <c r="D214" i="9"/>
  <c r="E214" i="9" s="1"/>
  <c r="E213" i="9"/>
  <c r="D212" i="9"/>
  <c r="E212" i="9" s="1"/>
  <c r="E211" i="9"/>
  <c r="F210" i="9"/>
  <c r="D210" i="9"/>
  <c r="E210" i="9" s="1"/>
  <c r="F209" i="9"/>
  <c r="F196" i="9"/>
  <c r="F195" i="9" s="1"/>
  <c r="E193" i="9"/>
  <c r="E192" i="9"/>
  <c r="D191" i="9"/>
  <c r="E191" i="9" s="1"/>
  <c r="E185" i="9"/>
  <c r="E184" i="9"/>
  <c r="E183" i="9"/>
  <c r="E182" i="9"/>
  <c r="H181" i="9"/>
  <c r="I181" i="9" s="1"/>
  <c r="D181" i="9"/>
  <c r="E181" i="9" s="1"/>
  <c r="E180" i="9"/>
  <c r="E178" i="9"/>
  <c r="E177" i="9"/>
  <c r="I176" i="9"/>
  <c r="F176" i="9"/>
  <c r="D176" i="9"/>
  <c r="E176" i="9" s="1"/>
  <c r="K175" i="9"/>
  <c r="H175" i="9"/>
  <c r="H174" i="9" s="1"/>
  <c r="F175" i="9"/>
  <c r="D175" i="9"/>
  <c r="E175" i="9" s="1"/>
  <c r="K174" i="9"/>
  <c r="I174" i="9"/>
  <c r="F174" i="9"/>
  <c r="F170" i="9" s="1"/>
  <c r="D174" i="9"/>
  <c r="E174" i="9" s="1"/>
  <c r="D173" i="9"/>
  <c r="E173" i="9" s="1"/>
  <c r="D172" i="9"/>
  <c r="E172" i="9" s="1"/>
  <c r="D171" i="9"/>
  <c r="E171" i="9" s="1"/>
  <c r="K170" i="9"/>
  <c r="D170" i="9"/>
  <c r="E170" i="9" s="1"/>
  <c r="K169" i="9"/>
  <c r="K168" i="9"/>
  <c r="H161" i="9"/>
  <c r="E158" i="9"/>
  <c r="E157" i="9"/>
  <c r="F156" i="9"/>
  <c r="D156" i="9"/>
  <c r="E156" i="9" s="1"/>
  <c r="F155" i="9"/>
  <c r="F154" i="9" s="1"/>
  <c r="F152" i="9"/>
  <c r="F151" i="9" s="1"/>
  <c r="E150" i="9"/>
  <c r="E149" i="9"/>
  <c r="H148" i="9"/>
  <c r="I148" i="9" s="1"/>
  <c r="F148" i="9"/>
  <c r="D148" i="9"/>
  <c r="E148" i="9" s="1"/>
  <c r="K147" i="9"/>
  <c r="H147" i="9"/>
  <c r="I147" i="9" s="1"/>
  <c r="F147" i="9"/>
  <c r="D147" i="9"/>
  <c r="E147" i="9" s="1"/>
  <c r="K146" i="9"/>
  <c r="H146" i="9"/>
  <c r="I146" i="9" s="1"/>
  <c r="F146" i="9"/>
  <c r="D146" i="9"/>
  <c r="E146" i="9" s="1"/>
  <c r="K145" i="9"/>
  <c r="I145" i="9"/>
  <c r="F145" i="9"/>
  <c r="D145" i="9"/>
  <c r="E145" i="9" s="1"/>
  <c r="K144" i="9"/>
  <c r="H144" i="9"/>
  <c r="I144" i="9" s="1"/>
  <c r="F144" i="9"/>
  <c r="D144" i="9"/>
  <c r="E144" i="9" s="1"/>
  <c r="K143" i="9"/>
  <c r="H143" i="9"/>
  <c r="I143" i="9" s="1"/>
  <c r="F143" i="9"/>
  <c r="D143" i="9"/>
  <c r="E143" i="9" s="1"/>
  <c r="H141" i="9"/>
  <c r="E135" i="9"/>
  <c r="D134" i="9"/>
  <c r="E134" i="9" s="1"/>
  <c r="E132" i="9"/>
  <c r="H131" i="9"/>
  <c r="I131" i="9" s="1"/>
  <c r="F131" i="9"/>
  <c r="D131" i="9"/>
  <c r="E131" i="9" s="1"/>
  <c r="E130" i="9"/>
  <c r="E129" i="9"/>
  <c r="H128" i="9"/>
  <c r="I128" i="9" s="1"/>
  <c r="F128" i="9"/>
  <c r="D128" i="9"/>
  <c r="E128" i="9" s="1"/>
  <c r="E127" i="9"/>
  <c r="E126" i="9"/>
  <c r="H125" i="9"/>
  <c r="I125" i="9" s="1"/>
  <c r="F125" i="9"/>
  <c r="D125" i="9"/>
  <c r="E125" i="9" s="1"/>
  <c r="E124" i="9"/>
  <c r="H123" i="9"/>
  <c r="F123" i="9"/>
  <c r="E123" i="9"/>
  <c r="E120" i="9"/>
  <c r="E103" i="9"/>
  <c r="F102" i="9"/>
  <c r="D102" i="9"/>
  <c r="E102" i="9" s="1"/>
  <c r="E97" i="9"/>
  <c r="D96" i="9"/>
  <c r="E96" i="9" s="1"/>
  <c r="E94" i="9"/>
  <c r="H93" i="9"/>
  <c r="F93" i="9"/>
  <c r="D93" i="9"/>
  <c r="E93" i="9" s="1"/>
  <c r="F92" i="9"/>
  <c r="J92" i="9" s="1"/>
  <c r="K92" i="9" s="1"/>
  <c r="E91" i="9"/>
  <c r="E89" i="9"/>
  <c r="H88" i="9"/>
  <c r="I88" i="9" s="1"/>
  <c r="F88" i="9"/>
  <c r="D88" i="9"/>
  <c r="E88" i="9" s="1"/>
  <c r="H86" i="9"/>
  <c r="I86" i="9" s="1"/>
  <c r="F86" i="9"/>
  <c r="D86" i="9"/>
  <c r="E86" i="9" s="1"/>
  <c r="E85" i="9"/>
  <c r="D84" i="9"/>
  <c r="E84" i="9" s="1"/>
  <c r="F83" i="9"/>
  <c r="K83" i="9" s="1"/>
  <c r="E82" i="9"/>
  <c r="E81" i="9"/>
  <c r="H80" i="9"/>
  <c r="I80" i="9" s="1"/>
  <c r="F80" i="9"/>
  <c r="D80" i="9"/>
  <c r="E80" i="9" s="1"/>
  <c r="E79" i="9"/>
  <c r="H78" i="9"/>
  <c r="I78" i="9" s="1"/>
  <c r="F78" i="9"/>
  <c r="D78" i="9"/>
  <c r="E78" i="9" s="1"/>
  <c r="E77" i="9"/>
  <c r="E76" i="9"/>
  <c r="E75" i="9"/>
  <c r="E74" i="9"/>
  <c r="E73" i="9"/>
  <c r="H72" i="9"/>
  <c r="I72" i="9" s="1"/>
  <c r="F72" i="9"/>
  <c r="D72" i="9"/>
  <c r="E72" i="9" s="1"/>
  <c r="E67" i="9"/>
  <c r="E66" i="9"/>
  <c r="F65" i="9"/>
  <c r="D65" i="9"/>
  <c r="E64" i="9"/>
  <c r="K57" i="9"/>
  <c r="F57" i="9"/>
  <c r="E57" i="9"/>
  <c r="K56" i="9"/>
  <c r="H56" i="9"/>
  <c r="I56" i="9" s="1"/>
  <c r="F56" i="9"/>
  <c r="D56" i="9"/>
  <c r="E56" i="9" s="1"/>
  <c r="E55" i="9"/>
  <c r="H54" i="9"/>
  <c r="I54" i="9" s="1"/>
  <c r="F54" i="9"/>
  <c r="D54" i="9"/>
  <c r="E54" i="9" s="1"/>
  <c r="E53" i="9"/>
  <c r="H52" i="9"/>
  <c r="I52" i="9" s="1"/>
  <c r="F52" i="9"/>
  <c r="D52" i="9"/>
  <c r="E52" i="9" s="1"/>
  <c r="E51" i="9"/>
  <c r="H50" i="9"/>
  <c r="I50" i="9" s="1"/>
  <c r="F50" i="9"/>
  <c r="D50" i="9"/>
  <c r="E50" i="9" s="1"/>
  <c r="E49" i="9"/>
  <c r="H48" i="9"/>
  <c r="I48" i="9" s="1"/>
  <c r="F48" i="9"/>
  <c r="D48" i="9"/>
  <c r="E48" i="9" s="1"/>
  <c r="H44" i="9"/>
  <c r="I44" i="9" s="1"/>
  <c r="E43" i="9"/>
  <c r="D42" i="9"/>
  <c r="E42" i="9" s="1"/>
  <c r="H41" i="9"/>
  <c r="I41" i="9" s="1"/>
  <c r="E40" i="9"/>
  <c r="H38" i="9"/>
  <c r="I38" i="9" s="1"/>
  <c r="F38" i="9"/>
  <c r="K38" i="9" s="1"/>
  <c r="D38" i="9"/>
  <c r="E35" i="9"/>
  <c r="E34" i="9"/>
  <c r="H33" i="9"/>
  <c r="I33" i="9" s="1"/>
  <c r="F33" i="9"/>
  <c r="D33" i="9"/>
  <c r="E33" i="9" s="1"/>
  <c r="F31" i="9"/>
  <c r="D31" i="9"/>
  <c r="E31" i="9" s="1"/>
  <c r="E30" i="9"/>
  <c r="E28" i="9"/>
  <c r="E24" i="9"/>
  <c r="E22" i="9"/>
  <c r="H21" i="9"/>
  <c r="I21" i="9" s="1"/>
  <c r="F21" i="9"/>
  <c r="F12" i="9" s="1"/>
  <c r="F11" i="9" s="1"/>
  <c r="D21" i="9"/>
  <c r="E21" i="9" s="1"/>
  <c r="H16" i="9"/>
  <c r="I16" i="9" s="1"/>
  <c r="F16" i="9"/>
  <c r="D16" i="9"/>
  <c r="E16" i="9" s="1"/>
  <c r="E14" i="9"/>
  <c r="I13" i="9"/>
  <c r="F13" i="9"/>
  <c r="D13" i="9"/>
  <c r="E13" i="9" s="1"/>
  <c r="E10" i="9"/>
  <c r="E9" i="9" s="1"/>
  <c r="H9" i="9"/>
  <c r="F9" i="9"/>
  <c r="D9" i="9"/>
  <c r="D221" i="9" l="1"/>
  <c r="E221" i="9" s="1"/>
  <c r="F221" i="9"/>
  <c r="F220" i="9" s="1"/>
  <c r="F219" i="9" s="1"/>
  <c r="D228" i="9"/>
  <c r="E228" i="9" s="1"/>
  <c r="H83" i="9"/>
  <c r="I83" i="9" s="1"/>
  <c r="D220" i="9"/>
  <c r="E220" i="9" s="1"/>
  <c r="D235" i="9"/>
  <c r="E235" i="9" s="1"/>
  <c r="D155" i="9"/>
  <c r="H235" i="9"/>
  <c r="H255" i="9"/>
  <c r="I255" i="9" s="1"/>
  <c r="I256" i="9"/>
  <c r="H92" i="9"/>
  <c r="I92" i="9" s="1"/>
  <c r="I93" i="9"/>
  <c r="H122" i="9"/>
  <c r="I123" i="9"/>
  <c r="H140" i="9"/>
  <c r="I141" i="9"/>
  <c r="H160" i="9"/>
  <c r="I161" i="9"/>
  <c r="H169" i="9"/>
  <c r="H7" i="9" s="1"/>
  <c r="I175" i="9"/>
  <c r="H58" i="9"/>
  <c r="I58" i="9" s="1"/>
  <c r="I59" i="9"/>
  <c r="H98" i="9"/>
  <c r="I99" i="9"/>
  <c r="E61" i="9"/>
  <c r="E65" i="9"/>
  <c r="D92" i="9"/>
  <c r="E92" i="9" s="1"/>
  <c r="D122" i="9"/>
  <c r="E122" i="9" s="1"/>
  <c r="D216" i="9"/>
  <c r="E216" i="9" s="1"/>
  <c r="D234" i="9"/>
  <c r="E234" i="9" s="1"/>
  <c r="D248" i="9"/>
  <c r="E248" i="9" s="1"/>
  <c r="H12" i="9"/>
  <c r="H11" i="9" s="1"/>
  <c r="F208" i="9"/>
  <c r="H247" i="9"/>
  <c r="I247" i="9" s="1"/>
  <c r="D12" i="9"/>
  <c r="E12" i="9" s="1"/>
  <c r="H47" i="9"/>
  <c r="H71" i="9"/>
  <c r="F122" i="9"/>
  <c r="D133" i="9"/>
  <c r="E133" i="9" s="1"/>
  <c r="D190" i="9"/>
  <c r="F194" i="9"/>
  <c r="D209" i="9"/>
  <c r="F234" i="9"/>
  <c r="F248" i="9"/>
  <c r="D255" i="9"/>
  <c r="D41" i="9"/>
  <c r="E41" i="9" s="1"/>
  <c r="D47" i="9"/>
  <c r="F47" i="9"/>
  <c r="D71" i="9"/>
  <c r="F71" i="9"/>
  <c r="D83" i="9"/>
  <c r="E83" i="9" s="1"/>
  <c r="D99" i="9"/>
  <c r="F99" i="9"/>
  <c r="D169" i="9"/>
  <c r="F169" i="9"/>
  <c r="D233" i="9"/>
  <c r="E26" i="3"/>
  <c r="E25" i="3" s="1"/>
  <c r="E15" i="3"/>
  <c r="E10" i="3"/>
  <c r="J62" i="3"/>
  <c r="I62" i="3"/>
  <c r="E62" i="3"/>
  <c r="E55" i="3"/>
  <c r="E35" i="3"/>
  <c r="E39" i="3"/>
  <c r="E9" i="3" l="1"/>
  <c r="E8" i="3"/>
  <c r="F121" i="9"/>
  <c r="D219" i="9"/>
  <c r="E219" i="9" s="1"/>
  <c r="I98" i="9"/>
  <c r="H70" i="9"/>
  <c r="I71" i="9"/>
  <c r="I235" i="9"/>
  <c r="H234" i="9"/>
  <c r="H46" i="9"/>
  <c r="I46" i="9" s="1"/>
  <c r="I47" i="9"/>
  <c r="I12" i="9"/>
  <c r="I168" i="9"/>
  <c r="I169" i="9"/>
  <c r="H159" i="9"/>
  <c r="H152" i="9" s="1"/>
  <c r="I160" i="9"/>
  <c r="H139" i="9"/>
  <c r="I140" i="9"/>
  <c r="H121" i="9"/>
  <c r="I122" i="9"/>
  <c r="E155" i="9"/>
  <c r="D154" i="9"/>
  <c r="F233" i="9"/>
  <c r="D121" i="9"/>
  <c r="F207" i="9"/>
  <c r="E255" i="9"/>
  <c r="D247" i="9"/>
  <c r="F168" i="9"/>
  <c r="K12" i="9"/>
  <c r="F247" i="9"/>
  <c r="E209" i="9"/>
  <c r="D208" i="9"/>
  <c r="E190" i="9"/>
  <c r="D189" i="9"/>
  <c r="E233" i="9"/>
  <c r="E99" i="9"/>
  <c r="D98" i="9"/>
  <c r="E98" i="9" s="1"/>
  <c r="K71" i="9"/>
  <c r="F70" i="9"/>
  <c r="K47" i="9"/>
  <c r="F46" i="9"/>
  <c r="J11" i="9"/>
  <c r="E169" i="9"/>
  <c r="K121" i="9"/>
  <c r="F120" i="9"/>
  <c r="F119" i="9" s="1"/>
  <c r="K99" i="9"/>
  <c r="F98" i="9"/>
  <c r="E71" i="9"/>
  <c r="D70" i="9"/>
  <c r="E47" i="9"/>
  <c r="D46" i="9"/>
  <c r="D11" i="9"/>
  <c r="E11" i="9" s="1"/>
  <c r="K9" i="9"/>
  <c r="E108" i="7"/>
  <c r="E107" i="7" s="1"/>
  <c r="E154" i="9" l="1"/>
  <c r="D153" i="9"/>
  <c r="H232" i="9"/>
  <c r="I234" i="9"/>
  <c r="E121" i="9"/>
  <c r="D119" i="9"/>
  <c r="E119" i="9" s="1"/>
  <c r="H120" i="9"/>
  <c r="I121" i="9"/>
  <c r="H138" i="9"/>
  <c r="I139" i="9"/>
  <c r="I159" i="9"/>
  <c r="H69" i="9"/>
  <c r="I70" i="9"/>
  <c r="F206" i="9"/>
  <c r="E189" i="9"/>
  <c r="D186" i="9"/>
  <c r="E208" i="9"/>
  <c r="D207" i="9"/>
  <c r="F246" i="9"/>
  <c r="F232" i="9" s="1"/>
  <c r="E247" i="9"/>
  <c r="D246" i="9"/>
  <c r="D45" i="9"/>
  <c r="E46" i="9"/>
  <c r="K119" i="9"/>
  <c r="K120" i="9"/>
  <c r="K11" i="9"/>
  <c r="J10" i="9"/>
  <c r="K10" i="9" s="1"/>
  <c r="F45" i="9"/>
  <c r="K46" i="9"/>
  <c r="K70" i="9"/>
  <c r="F69" i="9"/>
  <c r="E70" i="9"/>
  <c r="D69" i="9"/>
  <c r="K98" i="9"/>
  <c r="F97" i="9"/>
  <c r="D95" i="9" l="1"/>
  <c r="E95" i="9" s="1"/>
  <c r="E153" i="9"/>
  <c r="D152" i="9"/>
  <c r="H68" i="9"/>
  <c r="I69" i="9"/>
  <c r="H151" i="9"/>
  <c r="I151" i="9" s="1"/>
  <c r="I152" i="9"/>
  <c r="H137" i="9"/>
  <c r="I138" i="9"/>
  <c r="H119" i="9"/>
  <c r="I120" i="9"/>
  <c r="H231" i="9"/>
  <c r="I231" i="9" s="1"/>
  <c r="I232" i="9"/>
  <c r="F231" i="9"/>
  <c r="J206" i="9"/>
  <c r="K206" i="9" s="1"/>
  <c r="F205" i="9"/>
  <c r="J205" i="9" s="1"/>
  <c r="K205" i="9" s="1"/>
  <c r="E246" i="9"/>
  <c r="D232" i="9"/>
  <c r="E207" i="9"/>
  <c r="D206" i="9"/>
  <c r="E186" i="9"/>
  <c r="D168" i="9"/>
  <c r="E168" i="9" s="1"/>
  <c r="K97" i="9"/>
  <c r="F96" i="9"/>
  <c r="E69" i="9"/>
  <c r="D68" i="9"/>
  <c r="E68" i="9" s="1"/>
  <c r="K69" i="9"/>
  <c r="F68" i="9"/>
  <c r="K68" i="9" s="1"/>
  <c r="K45" i="9"/>
  <c r="F44" i="9"/>
  <c r="E45" i="9"/>
  <c r="D44" i="9"/>
  <c r="I119" i="9" l="1"/>
  <c r="H95" i="9"/>
  <c r="I95" i="9" s="1"/>
  <c r="D151" i="9"/>
  <c r="E151" i="9" s="1"/>
  <c r="E152" i="9"/>
  <c r="H136" i="9"/>
  <c r="I136" i="9" s="1"/>
  <c r="I137" i="9"/>
  <c r="H8" i="9"/>
  <c r="I68" i="9"/>
  <c r="E206" i="9"/>
  <c r="D205" i="9"/>
  <c r="E205" i="9" s="1"/>
  <c r="D231" i="9"/>
  <c r="E231" i="9" s="1"/>
  <c r="E232" i="9"/>
  <c r="E44" i="9"/>
  <c r="E8" i="9" s="1"/>
  <c r="D8" i="9"/>
  <c r="F8" i="9"/>
  <c r="F95" i="9"/>
  <c r="E44" i="7"/>
  <c r="E10" i="7"/>
  <c r="I8" i="9" l="1"/>
  <c r="I7" i="9"/>
  <c r="E7" i="9"/>
  <c r="D7" i="9"/>
  <c r="F7" i="9"/>
  <c r="K96" i="9"/>
  <c r="K95" i="9"/>
  <c r="E112" i="7"/>
  <c r="E111" i="7" s="1"/>
  <c r="E102" i="7"/>
  <c r="E101" i="7" s="1"/>
  <c r="E98" i="7"/>
  <c r="E97" i="7" s="1"/>
  <c r="E86" i="7"/>
  <c r="E83" i="7"/>
  <c r="E82" i="7" s="1"/>
  <c r="E81" i="7" s="1"/>
  <c r="E76" i="7"/>
  <c r="E75" i="7" s="1"/>
  <c r="E70" i="7"/>
  <c r="E79" i="7"/>
  <c r="E58" i="7"/>
  <c r="E53" i="7"/>
  <c r="E21" i="7"/>
  <c r="E96" i="7" l="1"/>
  <c r="E95" i="7" s="1"/>
  <c r="K44" i="9"/>
  <c r="J8" i="9"/>
  <c r="E106" i="7"/>
  <c r="E105" i="7" s="1"/>
  <c r="K8" i="9" l="1"/>
  <c r="K7" i="9" s="1"/>
  <c r="J7" i="9"/>
  <c r="J21" i="7" l="1"/>
  <c r="J20" i="7" s="1"/>
  <c r="I21" i="7"/>
  <c r="I20" i="7" s="1"/>
  <c r="L9" i="1" l="1"/>
  <c r="K9" i="1"/>
  <c r="G15" i="1" l="1"/>
  <c r="J27" i="3"/>
  <c r="J26" i="3"/>
  <c r="J25" i="3"/>
  <c r="J22" i="3"/>
  <c r="J19" i="3"/>
  <c r="J18" i="3"/>
  <c r="J16" i="3"/>
  <c r="J15" i="3"/>
  <c r="J11" i="3"/>
  <c r="J10" i="3"/>
  <c r="J9" i="3" l="1"/>
  <c r="J8" i="3" s="1"/>
  <c r="J55" i="3" l="1"/>
  <c r="I55" i="3"/>
  <c r="J52" i="3"/>
  <c r="E52" i="3"/>
  <c r="J47" i="3"/>
  <c r="I47" i="3"/>
  <c r="E47" i="3"/>
  <c r="E34" i="3" s="1"/>
  <c r="J39" i="3"/>
  <c r="I39" i="3"/>
  <c r="J35" i="3"/>
  <c r="I35" i="3"/>
  <c r="E78" i="7"/>
  <c r="J68" i="7"/>
  <c r="J67" i="7" s="1"/>
  <c r="I68" i="7"/>
  <c r="I67" i="7" s="1"/>
  <c r="E69" i="7"/>
  <c r="J55" i="7"/>
  <c r="I55" i="7"/>
  <c r="E57" i="7"/>
  <c r="E56" i="7" s="1"/>
  <c r="E55" i="7" s="1"/>
  <c r="J53" i="7"/>
  <c r="J52" i="7" s="1"/>
  <c r="J51" i="7" s="1"/>
  <c r="J50" i="7" s="1"/>
  <c r="I53" i="7"/>
  <c r="I52" i="7" s="1"/>
  <c r="I51" i="7" s="1"/>
  <c r="I50" i="7" s="1"/>
  <c r="E52" i="7"/>
  <c r="E51" i="7" s="1"/>
  <c r="E50" i="7" s="1"/>
  <c r="J41" i="7"/>
  <c r="J40" i="7" s="1"/>
  <c r="I41" i="7"/>
  <c r="I40" i="7" s="1"/>
  <c r="E40" i="7"/>
  <c r="J34" i="7"/>
  <c r="J33" i="7" s="1"/>
  <c r="I34" i="7"/>
  <c r="I33" i="7" s="1"/>
  <c r="E34" i="7"/>
  <c r="E33" i="7" s="1"/>
  <c r="J28" i="7"/>
  <c r="J27" i="7" s="1"/>
  <c r="J26" i="7" s="1"/>
  <c r="I28" i="7"/>
  <c r="I27" i="7" s="1"/>
  <c r="I26" i="7" s="1"/>
  <c r="E28" i="7"/>
  <c r="E27" i="7" s="1"/>
  <c r="E26" i="7" s="1"/>
  <c r="J19" i="7"/>
  <c r="I19" i="7"/>
  <c r="E20" i="7"/>
  <c r="E19" i="7" s="1"/>
  <c r="J17" i="7"/>
  <c r="J16" i="7" s="1"/>
  <c r="J15" i="7" s="1"/>
  <c r="I17" i="7"/>
  <c r="I16" i="7" s="1"/>
  <c r="I15" i="7" s="1"/>
  <c r="E17" i="7"/>
  <c r="E16" i="7" s="1"/>
  <c r="E15" i="7" s="1"/>
  <c r="J10" i="7"/>
  <c r="J9" i="7" s="1"/>
  <c r="J8" i="7" s="1"/>
  <c r="I10" i="7"/>
  <c r="I9" i="7" s="1"/>
  <c r="I8" i="7" s="1"/>
  <c r="E9" i="7"/>
  <c r="E8" i="7" s="1"/>
  <c r="E68" i="7" l="1"/>
  <c r="E67" i="7" s="1"/>
  <c r="J34" i="3"/>
  <c r="J33" i="3" s="1"/>
  <c r="I34" i="3"/>
  <c r="I52" i="3"/>
  <c r="J7" i="7"/>
  <c r="I7" i="7"/>
  <c r="J32" i="7"/>
  <c r="I32" i="7"/>
  <c r="E32" i="7"/>
  <c r="E7" i="7"/>
  <c r="J6" i="7" l="1"/>
  <c r="I33" i="3"/>
  <c r="E6" i="7"/>
  <c r="I259" i="9" l="1"/>
  <c r="I260" i="9"/>
</calcChain>
</file>

<file path=xl/sharedStrings.xml><?xml version="1.0" encoding="utf-8"?>
<sst xmlns="http://schemas.openxmlformats.org/spreadsheetml/2006/main" count="666" uniqueCount="287">
  <si>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</si>
  <si>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</si>
  <si>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</si>
  <si>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</si>
  <si>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</si>
  <si>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</si>
  <si>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</si>
  <si>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</si>
  <si>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</si>
  <si>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</si>
  <si>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</si>
  <si>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</si>
  <si>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</si>
  <si>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</si>
  <si>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</si>
  <si>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</si>
  <si>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</si>
  <si>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</si>
  <si>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</si>
  <si>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</si>
  <si>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</si>
  <si>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</si>
  <si>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</si>
  <si>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</si>
  <si>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</si>
  <si>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</si>
  <si>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</si>
  <si>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</si>
  <si>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</si>
  <si>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</si>
  <si>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</si>
  <si>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</si>
  <si>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</si>
  <si>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</si>
  <si>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</si>
  <si>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</si>
  <si>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</si>
  <si>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</si>
  <si>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</si>
  <si>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</si>
  <si>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</si>
  <si>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</si>
  <si>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</si>
  <si>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</si>
  <si>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</si>
  <si>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</si>
  <si>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</si>
  <si>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</si>
  <si>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Prihodi iz nadležnog proračuna i od HZZO-a temeljem ugovornih obveza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</si>
  <si>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</si>
  <si>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</si>
  <si>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</si>
  <si>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t>Naziv</t>
  </si>
  <si>
    <t xml:space="preserve"> Program 2201</t>
  </si>
  <si>
    <t>Materijalni rashodi SŠ po kriterijima</t>
  </si>
  <si>
    <t xml:space="preserve">Decentralizirana sredstva za srednje škole </t>
  </si>
  <si>
    <t>A 220101</t>
  </si>
  <si>
    <t>A 220103</t>
  </si>
  <si>
    <t>Materijalni rashodi SŠ drugi izvori</t>
  </si>
  <si>
    <t>Prihodi za posebne namjene</t>
  </si>
  <si>
    <t>Plaće i drugi rashodi za zaposlene</t>
  </si>
  <si>
    <t>MZO za proračunske korisnika</t>
  </si>
  <si>
    <t>A 230101</t>
  </si>
  <si>
    <t>Materijalni troškovi iznad standarda</t>
  </si>
  <si>
    <t>Namjenski prihodi i primici</t>
  </si>
  <si>
    <t>Zavičajna nastava</t>
  </si>
  <si>
    <t>K240601</t>
  </si>
  <si>
    <t xml:space="preserve">Prihodi za posebne namjene </t>
  </si>
  <si>
    <t>Provedba projekta MOZAIK V</t>
  </si>
  <si>
    <t>T910801</t>
  </si>
  <si>
    <t xml:space="preserve"> MOZAIK V</t>
  </si>
  <si>
    <t>Nenamjenski prihodi i primici</t>
  </si>
  <si>
    <t>Strukturni fondovi EU</t>
  </si>
  <si>
    <t>Naknade troškova zaposlenima</t>
  </si>
  <si>
    <t>Službena putovanja</t>
  </si>
  <si>
    <t>Stručno usavršavanje zaposlenika</t>
  </si>
  <si>
    <t>Rashodi za materijal i energiju</t>
  </si>
  <si>
    <t>Uredski materijal i ostali materijalni rashodi</t>
  </si>
  <si>
    <t>Materijal i dijelovi za tekuće  i  inv. održ.</t>
  </si>
  <si>
    <t>Sitan inventar i autogume</t>
  </si>
  <si>
    <t>Radna i zaštitna odjeća i obuća</t>
  </si>
  <si>
    <t>Rashodi za usluge</t>
  </si>
  <si>
    <t>Usluge telefona, pošte i prijevoza</t>
  </si>
  <si>
    <t>Usluge tekućeg i investicijskog održavanja</t>
  </si>
  <si>
    <t xml:space="preserve">Usluge promidžbe i informiranja </t>
  </si>
  <si>
    <t>Komunalne usluge</t>
  </si>
  <si>
    <t>Zakupnine i najamnine</t>
  </si>
  <si>
    <t>Zdravstvene usluge</t>
  </si>
  <si>
    <t>Intelektualne i osobne usluge</t>
  </si>
  <si>
    <t>Računalne usluge</t>
  </si>
  <si>
    <t xml:space="preserve">Ostale usluge </t>
  </si>
  <si>
    <t xml:space="preserve">Naknade troškova osobama izvan rad.odnosa </t>
  </si>
  <si>
    <t>Naknade troškova učenicima za službeni put</t>
  </si>
  <si>
    <t>Ostali nespomenuti rashodi posl.</t>
  </si>
  <si>
    <t>Reprezentacija</t>
  </si>
  <si>
    <t>Članarine</t>
  </si>
  <si>
    <t>Pristojbe i naknade</t>
  </si>
  <si>
    <t>Financijski  rashodi</t>
  </si>
  <si>
    <t>Bankarske usluge i usluge platnog prometa</t>
  </si>
  <si>
    <t>Zatezne kamate</t>
  </si>
  <si>
    <t>Ostali nespomenuti rashodi poslovanja</t>
  </si>
  <si>
    <t>Materijalni rashodi SŠ po stvarnom trošku</t>
  </si>
  <si>
    <t>Naknada za prijevoz na posao i sposla</t>
  </si>
  <si>
    <t>Energija</t>
  </si>
  <si>
    <t>Zdravstvene i veterinarske usluge</t>
  </si>
  <si>
    <t>Premije osiguranja</t>
  </si>
  <si>
    <t>Plaće (Bruto)</t>
  </si>
  <si>
    <t>Plaće za redovan rad</t>
  </si>
  <si>
    <t>Plaće za sudske presude</t>
  </si>
  <si>
    <t>Plaće za prekovremeni rad</t>
  </si>
  <si>
    <t>Ostali rashodi za zaposlene</t>
  </si>
  <si>
    <t>Doprinosi na plaće</t>
  </si>
  <si>
    <t>Doprinos za obvezno zdravstveno osiguranje</t>
  </si>
  <si>
    <t>Doprinos za obvezno osiguranje u slučaju nezaposlenosti</t>
  </si>
  <si>
    <t>Troškovi sudskih postupaka</t>
  </si>
  <si>
    <t>Ostali financijski rashodi</t>
  </si>
  <si>
    <t>A230184</t>
  </si>
  <si>
    <t>Rashodi za  energente</t>
  </si>
  <si>
    <t>Uredski i ostali materijalni rashodi</t>
  </si>
  <si>
    <t>Sitni inventar</t>
  </si>
  <si>
    <t>Usluge prijevoza</t>
  </si>
  <si>
    <t>Ostli rashodi za zaposlene</t>
  </si>
  <si>
    <t>Doprinosi za zdravstveno osiguranje</t>
  </si>
  <si>
    <t>Prijevoz na posao i s posla</t>
  </si>
  <si>
    <t>Kune</t>
  </si>
  <si>
    <t>Eur</t>
  </si>
  <si>
    <t xml:space="preserve"> PROGRAM 2201</t>
  </si>
  <si>
    <t>PROGRAM 2406</t>
  </si>
  <si>
    <t>PROJEKT  9108</t>
  </si>
  <si>
    <t>A 220104</t>
  </si>
  <si>
    <t>MZO za proračunske korisnike</t>
  </si>
  <si>
    <t>Prihodi od prodaje imovine za SŠ</t>
  </si>
  <si>
    <t>Decentralizirana sredstva za SŠ</t>
  </si>
  <si>
    <t>Prihodi za posebne namjene za SŠ</t>
  </si>
  <si>
    <t>Financijski rashodi</t>
  </si>
  <si>
    <t xml:space="preserve">Financijski rashodi </t>
  </si>
  <si>
    <t>Aktivnost A220101</t>
  </si>
  <si>
    <t>Materijalni rashodi SŠ prema kriterijima</t>
  </si>
  <si>
    <t>Aktivnost A220102</t>
  </si>
  <si>
    <t>Aktivnost A220104</t>
  </si>
  <si>
    <t>Aktivnost A220103</t>
  </si>
  <si>
    <t>Materijalni rashodi SŠ -drugi izvori</t>
  </si>
  <si>
    <t>Ministarstvo znanosti i obrazovanja za pror. Korisnike</t>
  </si>
  <si>
    <t>Redovna djelatnost - minimalni standard</t>
  </si>
  <si>
    <t xml:space="preserve"> Program 2301</t>
  </si>
  <si>
    <t>Programi obrazovanja iznad standarda</t>
  </si>
  <si>
    <t>Aktivnost A230101</t>
  </si>
  <si>
    <t>Materijalni rashodi iznad standarda</t>
  </si>
  <si>
    <t>Aktivnost A230184</t>
  </si>
  <si>
    <t xml:space="preserve"> Program 2402</t>
  </si>
  <si>
    <t>Investicijsko održavanje SŠ</t>
  </si>
  <si>
    <t>Aktivnost A240201</t>
  </si>
  <si>
    <t>Kapitalna ulaganja u SŠ</t>
  </si>
  <si>
    <t xml:space="preserve"> K240401</t>
  </si>
  <si>
    <t xml:space="preserve">Projektna dokumentacija SŠ </t>
  </si>
  <si>
    <t>Decentralizirana sredstva za kapitalno za SŠ</t>
  </si>
  <si>
    <t>Opremanje u srednjim školama</t>
  </si>
  <si>
    <t xml:space="preserve"> K240601</t>
  </si>
  <si>
    <t>MOZAIK V</t>
  </si>
  <si>
    <t>T 910801</t>
  </si>
  <si>
    <t>PROGRAM 2402</t>
  </si>
  <si>
    <t xml:space="preserve">INVESTICIJSKO ODRŽAVANJE </t>
  </si>
  <si>
    <t>A 240201</t>
  </si>
  <si>
    <t>Investicijsko održavanje - minimalni standard</t>
  </si>
  <si>
    <t>Usluge tekućeg i investicijskog  održavanja</t>
  </si>
  <si>
    <t xml:space="preserve">Usluge </t>
  </si>
  <si>
    <t>Intelektulne i osobne usluge</t>
  </si>
  <si>
    <t>PROGRAM 2404</t>
  </si>
  <si>
    <t xml:space="preserve">Decentralizirana sredstva za kapitalno  za srednje škole </t>
  </si>
  <si>
    <t>U EUR</t>
  </si>
  <si>
    <t xml:space="preserve"> MOZAIK IV</t>
  </si>
  <si>
    <t>Provedba projekta MOZAIK IV</t>
  </si>
  <si>
    <t>PROJEKT  9211</t>
  </si>
  <si>
    <t>T921101</t>
  </si>
  <si>
    <t>PROGRAMI OBRAZOVANJA IZNAD STANDARDA</t>
  </si>
  <si>
    <t>REDOVNA DJELATNOST SREDNJIH ŠKOLA - MIN. STANDARD</t>
  </si>
  <si>
    <t>093</t>
  </si>
  <si>
    <t>STRUKOVNA ŠKOLA PULA</t>
  </si>
  <si>
    <t>PROGRAM       2301</t>
  </si>
  <si>
    <t>Investicijsko održavanje SŠ-minimalni standard</t>
  </si>
  <si>
    <t>MOZAIK IV</t>
  </si>
  <si>
    <t>Program 2404</t>
  </si>
  <si>
    <t>Program 2406</t>
  </si>
  <si>
    <t>Projekt 9108</t>
  </si>
  <si>
    <t>Projekt 9211</t>
  </si>
  <si>
    <t>T 921101</t>
  </si>
  <si>
    <t>093 Strukovna škola Pula</t>
  </si>
  <si>
    <t>A220102</t>
  </si>
  <si>
    <t>Prihodi od prodaje imovine</t>
  </si>
  <si>
    <t xml:space="preserve"> </t>
  </si>
  <si>
    <t>FINANCIJSKI PLAN  STRUKOVNE ŠKOLE PULA  ZA  PROJEKCIJA ZA  2023. I PROJEKCIJA ZA  2024. I 2025. GODINU</t>
  </si>
  <si>
    <t>Prihodi po posebnim propisima</t>
  </si>
  <si>
    <t>Prihodi od imovine</t>
  </si>
  <si>
    <t>FINANCIJSKI PLAN  STRUKOVNE ŠKOLE PULA 
ZA 2023. I PROJEKCIJA ZA 2024. I 2025. GODINU</t>
  </si>
  <si>
    <t>K240602</t>
  </si>
  <si>
    <t>Opremanje biblioteke</t>
  </si>
  <si>
    <t>K240604</t>
  </si>
  <si>
    <t>Opremanje kabineta</t>
  </si>
  <si>
    <t>Izvršenje 2022.</t>
  </si>
  <si>
    <t>Ostali rashodi</t>
  </si>
  <si>
    <t>Tekuće donacije</t>
  </si>
  <si>
    <t>Tekuće donacije u novcu</t>
  </si>
  <si>
    <t>Naknade troškova zaposlenih</t>
  </si>
  <si>
    <t>Donacije</t>
  </si>
  <si>
    <t>Plaće za sudske presude(iz viška)</t>
  </si>
  <si>
    <t>Naknada troškova zaposlenima</t>
  </si>
  <si>
    <t>RASHODI ZA NABAVU PROIZVEDENE DUGOTRAJNE IMOVINE</t>
  </si>
  <si>
    <t>Uredska oprema i namještaj</t>
  </si>
  <si>
    <t xml:space="preserve">KAPITALNA ULAGANJA </t>
  </si>
  <si>
    <t>K240402</t>
  </si>
  <si>
    <t>Društveni centar Pula</t>
  </si>
  <si>
    <t>Rashodi za dodatna ulaganja na nefinancijskoj imovini</t>
  </si>
  <si>
    <t>Dodatna ulaganja na građevinskim objektima</t>
  </si>
  <si>
    <t>Dodatna ulaganja na građevinskim objektima(proj. Dokum.)</t>
  </si>
  <si>
    <t>OPREMANJE  ŠKOLE</t>
  </si>
  <si>
    <t>Ulaganje u nefinancijsku  imovinu</t>
  </si>
  <si>
    <t>Dec. sred. Za kapitalno ulaganje</t>
  </si>
  <si>
    <t>Prihodi od stanova</t>
  </si>
  <si>
    <t>Oprema za ostale namjene</t>
  </si>
  <si>
    <t>Postrojenja i oprema</t>
  </si>
  <si>
    <t>Knjige, umj. djela i ostalo</t>
  </si>
  <si>
    <t>Knjige</t>
  </si>
  <si>
    <t>Rashodi za nabavu proizvedene dug. Imovine</t>
  </si>
  <si>
    <t>Plaće za posebne uvjete rada</t>
  </si>
  <si>
    <t>A 230209</t>
  </si>
  <si>
    <t>PROGRAM       2302</t>
  </si>
  <si>
    <t>Menstrualne higijenske potrepštine</t>
  </si>
  <si>
    <t>Ministarstvo rada, mirovinskog sustava , obitelji i socijalne politike  za proračunske korisnike</t>
  </si>
  <si>
    <t>Decentralizirana sredstva prethodne godine  za srednje škole</t>
  </si>
  <si>
    <t>Projektna dokumentacija</t>
  </si>
  <si>
    <t>Nemterijalna imovina</t>
  </si>
  <si>
    <t>Rashodi za nabavu neproizv. Dug. Imovine</t>
  </si>
  <si>
    <t>Pristojbe i naknade(iz viška)</t>
  </si>
  <si>
    <t>Plan 2023.</t>
  </si>
  <si>
    <t>Program 2302</t>
  </si>
  <si>
    <t>Ministarstvo rada i mirovinskog sustava,obitelji i socijalne politike  za proračunske korisnike</t>
  </si>
  <si>
    <t>Decentralizirana sredstva prethodne godine za srednje škole</t>
  </si>
  <si>
    <t xml:space="preserve">Društveni centar Pula </t>
  </si>
  <si>
    <t>Ulaganje u nefinancijsku imovinu</t>
  </si>
  <si>
    <t>Decentralizirana sredstva za kapitalno ulaganje</t>
  </si>
  <si>
    <t>Ministarstvo za pror. Korisnike</t>
  </si>
  <si>
    <t>Rashodi za dodatna ulaganja na nef. Imovini</t>
  </si>
  <si>
    <t>Dec. sredstva za kapitalno</t>
  </si>
  <si>
    <t>Min. rada i mirovinskog sustava…</t>
  </si>
  <si>
    <t xml:space="preserve">Decentralizirana sredstva za kapitalno za srednje škole </t>
  </si>
  <si>
    <t xml:space="preserve">Decentralizirana sredstva prethodne godine za srednje škole </t>
  </si>
  <si>
    <t>Ministarstvo rada….</t>
  </si>
  <si>
    <t>Razlika</t>
  </si>
  <si>
    <t>Izvor financi-ranja</t>
  </si>
  <si>
    <t>EUR</t>
  </si>
  <si>
    <t xml:space="preserve">Izvršenje 2022. </t>
  </si>
  <si>
    <t>Plan za 2023.           II Izmjene i dopune</t>
  </si>
  <si>
    <t>Plan za 2023. - II Izmjene i dopune</t>
  </si>
  <si>
    <t>Plan za 2023. II Izmjene i dopune</t>
  </si>
  <si>
    <t xml:space="preserve">II Izmjene i dopune plana za 2023. </t>
  </si>
  <si>
    <t>II IZMJENE  I  DOPUNE</t>
  </si>
  <si>
    <t>PROJEKT  9212</t>
  </si>
  <si>
    <t>T921201</t>
  </si>
  <si>
    <t xml:space="preserve"> MOZAIK VI</t>
  </si>
  <si>
    <t>Provedba projekta MOZAIK VI</t>
  </si>
  <si>
    <t>A 230104</t>
  </si>
  <si>
    <t>Pomoćnici u nastavi</t>
  </si>
  <si>
    <t>Nenamjenski  prihodi i primici</t>
  </si>
  <si>
    <t>Rad preko norme</t>
  </si>
  <si>
    <t>MZO za projekte IŽ</t>
  </si>
  <si>
    <t>MZO za učenike</t>
  </si>
  <si>
    <t>Oprema za održavanje i zaštitu</t>
  </si>
  <si>
    <t>Aktivnost A230104</t>
  </si>
  <si>
    <t xml:space="preserve">Pomoćnici u nastavi </t>
  </si>
  <si>
    <t>MZO za besplatne udžbenike učenicima</t>
  </si>
  <si>
    <t>Projekt 9212</t>
  </si>
  <si>
    <t>T 921201</t>
  </si>
  <si>
    <t>MOZAIK VI</t>
  </si>
  <si>
    <t>Dec. sredstva za SŠ- preth. god.</t>
  </si>
  <si>
    <t xml:space="preserve">MZO za knjige učenicima </t>
  </si>
  <si>
    <t>Pomoći iz inoz. i od subj. unutar općeg proračuna</t>
  </si>
  <si>
    <t>KLASA: 400-02/23-01/1</t>
  </si>
  <si>
    <t>Predsjednik Školskog odbora:</t>
  </si>
  <si>
    <t xml:space="preserve"> II  IZMJENA I DOPUNA</t>
  </si>
  <si>
    <t>URBROJ:2163-5-7-8</t>
  </si>
  <si>
    <t xml:space="preserve">  II IZMJENA I DOPUNA</t>
  </si>
  <si>
    <t xml:space="preserve">                           II  IZMJENA I DOPUNA</t>
  </si>
  <si>
    <t xml:space="preserve"> II IZMJENA I DOPUNA</t>
  </si>
  <si>
    <t xml:space="preserve">                               II POSEBNI DIO</t>
  </si>
  <si>
    <t>II IZMJENA I DOPUNA</t>
  </si>
  <si>
    <t>Pula, 20.12.2023.</t>
  </si>
  <si>
    <t>Marina Gulin,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</si>
</sst>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i/>
      <sz val="10"/>
      <color indexed="8"/>
      <name val="Arial Narrow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color indexed="8"/>
      <name val="Arial Narrow"/>
      <family val="2"/>
      <charset val="238"/>
    </font>
    <font>
      <b/>
      <sz val="14"/>
      <color rgb="FFFF0000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2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0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8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7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3" fontId="6" fillId="2" borderId="3" xfId="0" applyNumberFormat="1" applyFont="1" applyFill="1" applyBorder="1" applyAlignment="1">
      <alignment horizontal="right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3" xfId="0" applyNumberFormat="1" applyFont="1" applyFill="1" applyBorder="1" applyAlignment="1" applyProtection="1">
      <alignment horizontal="left" vertical="center" indent="1"/>
    </xf>
    <xf numFmtId="0" fontId="19" fillId="0" borderId="3" xfId="0" applyNumberFormat="1" applyFont="1" applyFill="1" applyBorder="1" applyAlignment="1" applyProtection="1">
      <alignment vertical="center" wrapText="1"/>
    </xf>
    <xf numFmtId="0" fontId="20" fillId="0" borderId="3" xfId="0" applyNumberFormat="1" applyFont="1" applyFill="1" applyBorder="1" applyAlignment="1" applyProtection="1">
      <alignment vertical="center" wrapText="1"/>
    </xf>
    <xf numFmtId="0" fontId="20" fillId="2" borderId="3" xfId="0" applyNumberFormat="1" applyFont="1" applyFill="1" applyBorder="1" applyAlignment="1" applyProtection="1">
      <alignment horizontal="center" vertical="center" wrapText="1"/>
    </xf>
    <xf numFmtId="0" fontId="20" fillId="2" borderId="3" xfId="0" applyNumberFormat="1" applyFont="1" applyFill="1" applyBorder="1" applyAlignment="1" applyProtection="1">
      <alignment horizontal="left" vertical="center" wrapText="1"/>
    </xf>
    <xf numFmtId="0" fontId="19" fillId="2" borderId="3" xfId="0" applyNumberFormat="1" applyFont="1" applyFill="1" applyBorder="1" applyAlignment="1" applyProtection="1">
      <alignment horizontal="center" vertical="center"/>
    </xf>
    <xf numFmtId="0" fontId="20" fillId="2" borderId="3" xfId="0" applyNumberFormat="1" applyFont="1" applyFill="1" applyBorder="1" applyAlignment="1" applyProtection="1">
      <alignment horizontal="center" vertical="center"/>
    </xf>
    <xf numFmtId="0" fontId="19" fillId="2" borderId="3" xfId="0" applyNumberFormat="1" applyFont="1" applyFill="1" applyBorder="1" applyAlignment="1" applyProtection="1">
      <alignment vertical="center" wrapText="1"/>
    </xf>
    <xf numFmtId="0" fontId="20" fillId="2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/>
    </xf>
    <xf numFmtId="2" fontId="20" fillId="0" borderId="3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 indent="1"/>
    </xf>
    <xf numFmtId="0" fontId="21" fillId="2" borderId="3" xfId="0" applyNumberFormat="1" applyFont="1" applyFill="1" applyBorder="1" applyAlignment="1" applyProtection="1">
      <alignment vertical="center" wrapText="1"/>
    </xf>
    <xf numFmtId="0" fontId="18" fillId="2" borderId="3" xfId="0" applyNumberFormat="1" applyFont="1" applyFill="1" applyBorder="1" applyAlignment="1" applyProtection="1">
      <alignment horizontal="left" vertical="center"/>
    </xf>
    <xf numFmtId="0" fontId="18" fillId="2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22" fillId="0" borderId="3" xfId="0" applyNumberFormat="1" applyFont="1" applyBorder="1"/>
    <xf numFmtId="0" fontId="6" fillId="0" borderId="3" xfId="0" applyNumberFormat="1" applyFont="1" applyFill="1" applyBorder="1" applyAlignment="1" applyProtection="1">
      <alignment vertical="center" wrapText="1"/>
    </xf>
    <xf numFmtId="49" fontId="6" fillId="4" borderId="3" xfId="0" applyNumberFormat="1" applyFont="1" applyFill="1" applyBorder="1" applyAlignment="1" applyProtection="1">
      <alignment horizontal="center" vertical="center" wrapText="1"/>
    </xf>
    <xf numFmtId="0" fontId="0" fillId="5" borderId="0" xfId="0" applyFill="1"/>
    <xf numFmtId="4" fontId="23" fillId="4" borderId="3" xfId="0" applyNumberFormat="1" applyFont="1" applyFill="1" applyBorder="1"/>
    <xf numFmtId="0" fontId="6" fillId="0" borderId="3" xfId="0" applyNumberFormat="1" applyFont="1" applyFill="1" applyBorder="1" applyAlignment="1" applyProtection="1">
      <alignment horizontal="center" vertical="center" wrapText="1"/>
    </xf>
    <xf numFmtId="3" fontId="17" fillId="4" borderId="3" xfId="0" applyNumberFormat="1" applyFont="1" applyFill="1" applyBorder="1"/>
    <xf numFmtId="3" fontId="6" fillId="2" borderId="4" xfId="0" applyNumberFormat="1" applyFont="1" applyFill="1" applyBorder="1" applyAlignment="1">
      <alignment horizontal="right"/>
    </xf>
    <xf numFmtId="3" fontId="18" fillId="2" borderId="4" xfId="0" applyNumberFormat="1" applyFont="1" applyFill="1" applyBorder="1" applyAlignment="1">
      <alignment horizontal="right"/>
    </xf>
    <xf numFmtId="3" fontId="18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left" vertical="center" wrapText="1"/>
    </xf>
    <xf numFmtId="49" fontId="6" fillId="4" borderId="4" xfId="0" applyNumberFormat="1" applyFont="1" applyFill="1" applyBorder="1" applyAlignment="1" applyProtection="1">
      <alignment horizontal="center" vertical="center" wrapText="1"/>
    </xf>
    <xf numFmtId="3" fontId="6" fillId="4" borderId="4" xfId="0" applyNumberFormat="1" applyFont="1" applyFill="1" applyBorder="1" applyAlignment="1" applyProtection="1">
      <alignment horizontal="right" vertical="center" wrapText="1"/>
    </xf>
    <xf numFmtId="0" fontId="10" fillId="2" borderId="3" xfId="0" applyFont="1" applyFill="1" applyBorder="1" applyAlignment="1">
      <alignment horizontal="left" vertical="center"/>
    </xf>
    <xf numFmtId="0" fontId="24" fillId="2" borderId="3" xfId="0" quotePrefix="1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0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>
      <alignment horizontal="right"/>
    </xf>
    <xf numFmtId="3" fontId="22" fillId="2" borderId="3" xfId="0" applyNumberFormat="1" applyFont="1" applyFill="1" applyBorder="1" applyAlignment="1">
      <alignment horizontal="right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10" fillId="2" borderId="6" xfId="0" quotePrefix="1" applyFont="1" applyFill="1" applyBorder="1" applyAlignment="1">
      <alignment horizontal="left" vertical="center"/>
    </xf>
    <xf numFmtId="3" fontId="3" fillId="2" borderId="7" xfId="0" applyNumberFormat="1" applyFont="1" applyFill="1" applyBorder="1" applyAlignment="1">
      <alignment horizontal="right"/>
    </xf>
    <xf numFmtId="0" fontId="10" fillId="2" borderId="3" xfId="0" applyNumberFormat="1" applyFont="1" applyFill="1" applyBorder="1" applyAlignment="1" applyProtection="1">
      <alignment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6" fillId="4" borderId="0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Border="1" applyAlignment="1" applyProtection="1">
      <alignment horizontal="center" vertical="center" wrapText="1"/>
    </xf>
    <xf numFmtId="0" fontId="30" fillId="2" borderId="3" xfId="0" applyNumberFormat="1" applyFont="1" applyFill="1" applyBorder="1" applyAlignment="1" applyProtection="1">
      <alignment horizontal="center" vertical="center"/>
    </xf>
    <xf numFmtId="4" fontId="18" fillId="2" borderId="3" xfId="0" applyNumberFormat="1" applyFont="1" applyFill="1" applyBorder="1" applyAlignment="1">
      <alignment horizontal="right"/>
    </xf>
    <xf numFmtId="0" fontId="30" fillId="2" borderId="3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32" fillId="2" borderId="3" xfId="0" applyNumberFormat="1" applyFont="1" applyFill="1" applyBorder="1" applyAlignment="1" applyProtection="1">
      <alignment vertical="center" wrapText="1"/>
    </xf>
    <xf numFmtId="0" fontId="19" fillId="2" borderId="3" xfId="0" applyNumberFormat="1" applyFont="1" applyFill="1" applyBorder="1" applyAlignment="1" applyProtection="1">
      <alignment horizontal="left" vertical="center" wrapText="1"/>
    </xf>
    <xf numFmtId="0" fontId="31" fillId="2" borderId="3" xfId="0" applyNumberFormat="1" applyFont="1" applyFill="1" applyBorder="1" applyAlignment="1" applyProtection="1">
      <alignment horizontal="left" vertical="center" wrapText="1"/>
    </xf>
    <xf numFmtId="0" fontId="33" fillId="0" borderId="0" xfId="0" applyNumberFormat="1" applyFont="1" applyFill="1" applyBorder="1" applyAlignment="1" applyProtection="1">
      <alignment horizontal="center" vertical="center" wrapText="1"/>
    </xf>
    <xf numFmtId="4" fontId="22" fillId="2" borderId="3" xfId="0" applyNumberFormat="1" applyFont="1" applyFill="1" applyBorder="1" applyAlignment="1">
      <alignment horizontal="right"/>
    </xf>
    <xf numFmtId="4" fontId="25" fillId="2" borderId="3" xfId="0" applyNumberFormat="1" applyFont="1" applyFill="1" applyBorder="1" applyAlignment="1">
      <alignment horizontal="right"/>
    </xf>
    <xf numFmtId="4" fontId="26" fillId="2" borderId="3" xfId="0" applyNumberFormat="1" applyFont="1" applyFill="1" applyBorder="1" applyAlignment="1">
      <alignment horizontal="right"/>
    </xf>
    <xf numFmtId="4" fontId="17" fillId="4" borderId="3" xfId="0" applyNumberFormat="1" applyFont="1" applyFill="1" applyBorder="1"/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3" fontId="25" fillId="2" borderId="3" xfId="0" applyNumberFormat="1" applyFont="1" applyFill="1" applyBorder="1" applyAlignment="1">
      <alignment horizontal="right"/>
    </xf>
    <xf numFmtId="3" fontId="25" fillId="2" borderId="3" xfId="0" applyNumberFormat="1" applyFont="1" applyFill="1" applyBorder="1" applyAlignment="1" applyProtection="1">
      <alignment horizontal="right" wrapText="1"/>
    </xf>
    <xf numFmtId="3" fontId="22" fillId="2" borderId="3" xfId="0" applyNumberFormat="1" applyFont="1" applyFill="1" applyBorder="1" applyAlignment="1" applyProtection="1">
      <alignment horizontal="right" wrapText="1"/>
    </xf>
    <xf numFmtId="3" fontId="34" fillId="2" borderId="3" xfId="0" applyNumberFormat="1" applyFont="1" applyFill="1" applyBorder="1" applyAlignment="1">
      <alignment horizontal="right"/>
    </xf>
    <xf numFmtId="3" fontId="26" fillId="2" borderId="3" xfId="0" applyNumberFormat="1" applyFont="1" applyFill="1" applyBorder="1" applyAlignment="1">
      <alignment horizontal="right"/>
    </xf>
    <xf numFmtId="3" fontId="26" fillId="2" borderId="3" xfId="0" applyNumberFormat="1" applyFont="1" applyFill="1" applyBorder="1" applyAlignment="1" applyProtection="1">
      <alignment horizontal="right" wrapText="1"/>
    </xf>
    <xf numFmtId="3" fontId="0" fillId="0" borderId="3" xfId="0" applyNumberFormat="1" applyFont="1" applyBorder="1"/>
    <xf numFmtId="0" fontId="6" fillId="6" borderId="4" xfId="0" applyNumberFormat="1" applyFont="1" applyFill="1" applyBorder="1" applyAlignment="1" applyProtection="1">
      <alignment horizontal="center" vertical="center" wrapText="1"/>
    </xf>
    <xf numFmtId="3" fontId="6" fillId="6" borderId="4" xfId="0" applyNumberFormat="1" applyFont="1" applyFill="1" applyBorder="1" applyAlignment="1" applyProtection="1">
      <alignment horizontal="right" vertical="center" wrapText="1"/>
    </xf>
    <xf numFmtId="0" fontId="18" fillId="2" borderId="1" xfId="0" applyNumberFormat="1" applyFont="1" applyFill="1" applyBorder="1" applyAlignment="1" applyProtection="1">
      <alignment horizontal="left" vertical="top" wrapText="1"/>
    </xf>
    <xf numFmtId="0" fontId="18" fillId="2" borderId="2" xfId="0" applyNumberFormat="1" applyFont="1" applyFill="1" applyBorder="1" applyAlignment="1" applyProtection="1">
      <alignment horizontal="left" vertical="center" wrapText="1" indent="1"/>
    </xf>
    <xf numFmtId="0" fontId="18" fillId="2" borderId="4" xfId="0" applyNumberFormat="1" applyFont="1" applyFill="1" applyBorder="1" applyAlignment="1" applyProtection="1">
      <alignment horizontal="left" vertical="center" wrapText="1" indent="1"/>
    </xf>
    <xf numFmtId="0" fontId="18" fillId="2" borderId="1" xfId="0" applyNumberFormat="1" applyFont="1" applyFill="1" applyBorder="1" applyAlignment="1" applyProtection="1">
      <alignment horizontal="left" wrapText="1"/>
    </xf>
    <xf numFmtId="0" fontId="35" fillId="2" borderId="4" xfId="0" applyNumberFormat="1" applyFont="1" applyFill="1" applyBorder="1" applyAlignment="1" applyProtection="1">
      <alignment horizontal="left" vertical="center" wrapText="1"/>
    </xf>
    <xf numFmtId="0" fontId="6" fillId="7" borderId="3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0" fontId="10" fillId="2" borderId="8" xfId="0" quotePrefix="1" applyFont="1" applyFill="1" applyBorder="1" applyAlignment="1">
      <alignment horizontal="left" vertical="center"/>
    </xf>
    <xf numFmtId="3" fontId="3" fillId="2" borderId="9" xfId="0" applyNumberFormat="1" applyFont="1" applyFill="1" applyBorder="1" applyAlignment="1">
      <alignment horizontal="right"/>
    </xf>
    <xf numFmtId="0" fontId="0" fillId="0" borderId="5" xfId="0" applyBorder="1"/>
    <xf numFmtId="0" fontId="11" fillId="2" borderId="6" xfId="0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9" fillId="0" borderId="2" xfId="0" applyNumberFormat="1" applyFont="1" applyFill="1" applyBorder="1" applyAlignment="1" applyProtection="1">
      <alignment vertical="center"/>
    </xf>
    <xf numFmtId="0" fontId="9" fillId="3" borderId="2" xfId="0" applyNumberFormat="1" applyFont="1" applyFill="1" applyBorder="1" applyAlignment="1" applyProtection="1">
      <alignment vertical="center"/>
    </xf>
    <xf numFmtId="0" fontId="37" fillId="0" borderId="3" xfId="0" applyNumberFormat="1" applyFont="1" applyFill="1" applyBorder="1" applyAlignment="1" applyProtection="1">
      <alignment vertical="center" wrapText="1"/>
    </xf>
    <xf numFmtId="0" fontId="30" fillId="2" borderId="3" xfId="0" applyNumberFormat="1" applyFont="1" applyFill="1" applyBorder="1" applyAlignment="1" applyProtection="1">
      <alignment horizontal="right" vertical="center" wrapText="1"/>
    </xf>
    <xf numFmtId="0" fontId="20" fillId="2" borderId="3" xfId="0" applyNumberFormat="1" applyFont="1" applyFill="1" applyBorder="1" applyAlignment="1" applyProtection="1">
      <alignment horizontal="right" vertical="center" wrapText="1"/>
    </xf>
    <xf numFmtId="0" fontId="19" fillId="2" borderId="3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4" fontId="6" fillId="4" borderId="4" xfId="0" applyNumberFormat="1" applyFont="1" applyFill="1" applyBorder="1" applyAlignment="1" applyProtection="1">
      <alignment horizontal="right" vertical="center" wrapText="1"/>
    </xf>
    <xf numFmtId="4" fontId="6" fillId="2" borderId="4" xfId="0" applyNumberFormat="1" applyFont="1" applyFill="1" applyBorder="1" applyAlignment="1">
      <alignment horizontal="right"/>
    </xf>
    <xf numFmtId="4" fontId="18" fillId="2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3" fontId="39" fillId="0" borderId="3" xfId="0" applyNumberFormat="1" applyFont="1" applyBorder="1"/>
    <xf numFmtId="0" fontId="19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/>
    </xf>
    <xf numFmtId="0" fontId="25" fillId="2" borderId="3" xfId="0" applyNumberFormat="1" applyFont="1" applyFill="1" applyBorder="1" applyAlignment="1" applyProtection="1">
      <alignment horizontal="left" vertical="center" wrapText="1" indent="1"/>
    </xf>
    <xf numFmtId="0" fontId="25" fillId="2" borderId="3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vertical="center" wrapText="1"/>
    </xf>
    <xf numFmtId="0" fontId="18" fillId="2" borderId="3" xfId="0" applyNumberFormat="1" applyFont="1" applyFill="1" applyBorder="1" applyAlignment="1" applyProtection="1">
      <alignment horizontal="right" vertical="center" wrapText="1"/>
    </xf>
    <xf numFmtId="0" fontId="3" fillId="2" borderId="3" xfId="0" applyNumberFormat="1" applyFont="1" applyFill="1" applyBorder="1" applyAlignment="1" applyProtection="1">
      <alignment horizontal="right" vertical="center" wrapText="1"/>
    </xf>
    <xf numFmtId="0" fontId="6" fillId="2" borderId="3" xfId="0" applyNumberFormat="1" applyFont="1" applyFill="1" applyBorder="1" applyAlignment="1" applyProtection="1">
      <alignment horizontal="right"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 indent="1"/>
    </xf>
    <xf numFmtId="0" fontId="18" fillId="2" borderId="3" xfId="0" applyNumberFormat="1" applyFont="1" applyFill="1" applyBorder="1" applyAlignment="1" applyProtection="1">
      <alignment horizontal="right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6" fillId="7" borderId="4" xfId="0" applyNumberFormat="1" applyFont="1" applyFill="1" applyBorder="1" applyAlignment="1" applyProtection="1">
      <alignment horizontal="right" vertical="center" wrapText="1"/>
    </xf>
    <xf numFmtId="4" fontId="25" fillId="2" borderId="4" xfId="0" applyNumberFormat="1" applyFont="1" applyFill="1" applyBorder="1" applyAlignment="1">
      <alignment horizontal="right"/>
    </xf>
    <xf numFmtId="4" fontId="26" fillId="2" borderId="4" xfId="0" applyNumberFormat="1" applyFont="1" applyFill="1" applyBorder="1" applyAlignment="1">
      <alignment horizontal="right"/>
    </xf>
    <xf numFmtId="4" fontId="22" fillId="2" borderId="4" xfId="0" applyNumberFormat="1" applyFont="1" applyFill="1" applyBorder="1" applyAlignment="1">
      <alignment horizontal="right"/>
    </xf>
    <xf numFmtId="4" fontId="25" fillId="7" borderId="4" xfId="0" applyNumberFormat="1" applyFont="1" applyFill="1" applyBorder="1" applyAlignment="1" applyProtection="1">
      <alignment horizontal="right" vertical="center" wrapText="1"/>
    </xf>
    <xf numFmtId="0" fontId="40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3" fontId="25" fillId="4" borderId="4" xfId="0" applyNumberFormat="1" applyFont="1" applyFill="1" applyBorder="1" applyAlignment="1" applyProtection="1">
      <alignment horizontal="right" vertical="center" wrapText="1"/>
    </xf>
    <xf numFmtId="3" fontId="25" fillId="2" borderId="4" xfId="0" applyNumberFormat="1" applyFont="1" applyFill="1" applyBorder="1" applyAlignment="1">
      <alignment horizontal="right"/>
    </xf>
    <xf numFmtId="3" fontId="26" fillId="2" borderId="4" xfId="0" applyNumberFormat="1" applyFont="1" applyFill="1" applyBorder="1" applyAlignment="1">
      <alignment horizontal="right"/>
    </xf>
    <xf numFmtId="3" fontId="22" fillId="2" borderId="4" xfId="0" applyNumberFormat="1" applyFont="1" applyFill="1" applyBorder="1" applyAlignment="1" applyProtection="1">
      <alignment horizontal="right" wrapText="1"/>
    </xf>
    <xf numFmtId="3" fontId="26" fillId="2" borderId="4" xfId="0" applyNumberFormat="1" applyFont="1" applyFill="1" applyBorder="1" applyAlignment="1" applyProtection="1">
      <alignment horizontal="right" wrapText="1"/>
    </xf>
    <xf numFmtId="3" fontId="25" fillId="2" borderId="4" xfId="0" applyNumberFormat="1" applyFont="1" applyFill="1" applyBorder="1" applyAlignment="1" applyProtection="1">
      <alignment horizontal="right" wrapText="1"/>
    </xf>
    <xf numFmtId="4" fontId="22" fillId="2" borderId="6" xfId="0" applyNumberFormat="1" applyFont="1" applyFill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4" fontId="22" fillId="2" borderId="7" xfId="0" applyNumberFormat="1" applyFont="1" applyFill="1" applyBorder="1" applyAlignment="1">
      <alignment horizontal="right"/>
    </xf>
    <xf numFmtId="0" fontId="6" fillId="6" borderId="3" xfId="0" applyNumberFormat="1" applyFont="1" applyFill="1" applyBorder="1" applyAlignment="1" applyProtection="1">
      <alignment horizontal="center" vertical="center" wrapText="1"/>
    </xf>
    <xf numFmtId="4" fontId="25" fillId="8" borderId="4" xfId="0" applyNumberFormat="1" applyFont="1" applyFill="1" applyBorder="1" applyAlignment="1" applyProtection="1">
      <alignment horizontal="right" vertical="center" wrapText="1"/>
    </xf>
    <xf numFmtId="4" fontId="25" fillId="6" borderId="4" xfId="0" applyNumberFormat="1" applyFont="1" applyFill="1" applyBorder="1" applyAlignment="1" applyProtection="1">
      <alignment horizontal="right" vertical="center" wrapText="1"/>
    </xf>
    <xf numFmtId="4" fontId="22" fillId="2" borderId="3" xfId="0" applyNumberFormat="1" applyFont="1" applyFill="1" applyBorder="1" applyAlignment="1" applyProtection="1">
      <alignment horizontal="right" wrapText="1"/>
    </xf>
    <xf numFmtId="4" fontId="22" fillId="2" borderId="8" xfId="0" applyNumberFormat="1" applyFont="1" applyFill="1" applyBorder="1" applyAlignment="1" applyProtection="1">
      <alignment horizontal="right" wrapText="1"/>
    </xf>
    <xf numFmtId="4" fontId="6" fillId="4" borderId="3" xfId="0" applyNumberFormat="1" applyFont="1" applyFill="1" applyBorder="1" applyAlignment="1" applyProtection="1">
      <alignment horizontal="right" vertical="center" wrapText="1"/>
    </xf>
    <xf numFmtId="4" fontId="25" fillId="4" borderId="3" xfId="0" applyNumberFormat="1" applyFont="1" applyFill="1" applyBorder="1" applyAlignment="1" applyProtection="1">
      <alignment horizontal="right" vertical="center" wrapText="1"/>
    </xf>
    <xf numFmtId="3" fontId="25" fillId="3" borderId="3" xfId="0" applyNumberFormat="1" applyFont="1" applyFill="1" applyBorder="1" applyAlignment="1" applyProtection="1">
      <alignment horizontal="right" wrapText="1"/>
    </xf>
    <xf numFmtId="4" fontId="25" fillId="3" borderId="3" xfId="0" applyNumberFormat="1" applyFont="1" applyFill="1" applyBorder="1" applyAlignment="1">
      <alignment horizontal="right"/>
    </xf>
    <xf numFmtId="4" fontId="25" fillId="4" borderId="1" xfId="0" quotePrefix="1" applyNumberFormat="1" applyFont="1" applyFill="1" applyBorder="1" applyAlignment="1">
      <alignment horizontal="right"/>
    </xf>
    <xf numFmtId="4" fontId="25" fillId="3" borderId="1" xfId="0" quotePrefix="1" applyNumberFormat="1" applyFont="1" applyFill="1" applyBorder="1" applyAlignment="1">
      <alignment horizontal="right"/>
    </xf>
    <xf numFmtId="3" fontId="25" fillId="3" borderId="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>
      <alignment horizontal="right"/>
    </xf>
    <xf numFmtId="3" fontId="25" fillId="0" borderId="3" xfId="0" applyNumberFormat="1" applyFont="1" applyFill="1" applyBorder="1" applyAlignment="1" applyProtection="1">
      <alignment horizontal="right" wrapText="1"/>
    </xf>
    <xf numFmtId="3" fontId="25" fillId="0" borderId="3" xfId="0" applyNumberFormat="1" applyFont="1" applyBorder="1" applyAlignment="1">
      <alignment horizontal="right"/>
    </xf>
    <xf numFmtId="3" fontId="34" fillId="2" borderId="3" xfId="0" applyNumberFormat="1" applyFont="1" applyFill="1" applyBorder="1" applyAlignment="1" applyProtection="1">
      <alignment horizontal="right" wrapText="1"/>
    </xf>
    <xf numFmtId="4" fontId="3" fillId="2" borderId="0" xfId="0" applyNumberFormat="1" applyFont="1" applyFill="1" applyBorder="1" applyAlignment="1">
      <alignment horizontal="right"/>
    </xf>
    <xf numFmtId="4" fontId="22" fillId="2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 applyProtection="1">
      <alignment wrapText="1"/>
    </xf>
    <xf numFmtId="0" fontId="16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 indent="1"/>
    </xf>
    <xf numFmtId="0" fontId="36" fillId="0" borderId="2" xfId="0" applyFont="1" applyBorder="1" applyAlignment="1">
      <alignment horizontal="left" vertical="center" wrapText="1" indent="1"/>
    </xf>
    <xf numFmtId="0" fontId="36" fillId="0" borderId="4" xfId="0" applyFont="1" applyBorder="1" applyAlignment="1">
      <alignment horizontal="left" vertical="center" wrapText="1" inden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8" fillId="2" borderId="1" xfId="0" applyNumberFormat="1" applyFont="1" applyFill="1" applyBorder="1" applyAlignment="1" applyProtection="1">
      <alignment horizontal="left" vertical="center" wrapText="1"/>
    </xf>
    <xf numFmtId="0" fontId="18" fillId="2" borderId="2" xfId="0" applyNumberFormat="1" applyFont="1" applyFill="1" applyBorder="1" applyAlignment="1" applyProtection="1">
      <alignment horizontal="left" vertical="center" wrapText="1"/>
    </xf>
    <xf numFmtId="0" fontId="18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4" xfId="0" applyFont="1" applyBorder="1" applyAlignment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top" wrapText="1"/>
    </xf>
    <xf numFmtId="0" fontId="3" fillId="2" borderId="2" xfId="0" applyNumberFormat="1" applyFont="1" applyFill="1" applyBorder="1" applyAlignment="1" applyProtection="1">
      <alignment horizontal="left" vertical="top" wrapText="1"/>
    </xf>
    <xf numFmtId="0" fontId="3" fillId="2" borderId="4" xfId="0" applyNumberFormat="1" applyFont="1" applyFill="1" applyBorder="1" applyAlignment="1" applyProtection="1">
      <alignment horizontal="left" vertical="top" wrapText="1"/>
    </xf>
    <xf numFmtId="49" fontId="6" fillId="4" borderId="1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41" fillId="0" borderId="0" xfId="0" applyNumberFormat="1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0"/>
  <sheetViews>
    <sheetView topLeftCell="A19" workbookViewId="0">
      <selection activeCell="F43" sqref="F43"/>
    </sheetView>
  </sheetViews>
  <sheetFormatPr defaultRowHeight="15" x14ac:dyDescent="0.25"/>
  <cols>
    <col min="5" max="6" width="7.7109375" customWidth="1"/>
    <col min="7" max="7" width="14.7109375" customWidth="1"/>
    <col min="8" max="8" width="13.5703125" customWidth="1"/>
    <col min="9" max="9" width="13.85546875" customWidth="1"/>
    <col min="10" max="10" width="16.7109375" customWidth="1"/>
    <col min="11" max="11" width="12.140625" customWidth="1"/>
    <col min="12" max="12" width="12.5703125" customWidth="1"/>
  </cols>
  <sheetData>
    <row r="1" spans="1:12" ht="42" customHeight="1" x14ac:dyDescent="0.25">
      <c r="A1" s="246" t="s">
        <v>193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2" ht="30" customHeight="1" x14ac:dyDescent="0.25">
      <c r="A2" s="5"/>
      <c r="B2" s="5"/>
      <c r="C2" s="5"/>
      <c r="D2" s="5"/>
      <c r="E2" s="5"/>
      <c r="F2" s="246" t="s">
        <v>278</v>
      </c>
      <c r="G2" s="267"/>
      <c r="H2" s="267"/>
      <c r="I2" s="267"/>
      <c r="J2" s="30"/>
      <c r="K2" s="5"/>
      <c r="L2" s="5"/>
    </row>
    <row r="3" spans="1:12" ht="18" customHeight="1" x14ac:dyDescent="0.25">
      <c r="A3" s="30"/>
      <c r="B3" s="30"/>
      <c r="C3" s="30"/>
      <c r="D3" s="30"/>
      <c r="E3" s="30"/>
      <c r="F3" s="30"/>
      <c r="G3" s="176"/>
      <c r="H3" s="30"/>
      <c r="I3" s="30"/>
      <c r="J3" s="30"/>
      <c r="K3" s="30"/>
      <c r="L3" s="30"/>
    </row>
    <row r="4" spans="1:12" ht="15.75" x14ac:dyDescent="0.25">
      <c r="A4" s="246" t="s">
        <v>32</v>
      </c>
      <c r="B4" s="246"/>
      <c r="C4" s="246"/>
      <c r="D4" s="246"/>
      <c r="E4" s="246"/>
      <c r="F4" s="246"/>
      <c r="G4" s="246"/>
      <c r="H4" s="246"/>
      <c r="I4" s="246"/>
      <c r="J4" s="246"/>
      <c r="K4" s="263"/>
      <c r="L4" s="263"/>
    </row>
    <row r="5" spans="1:12" ht="18" x14ac:dyDescent="0.25">
      <c r="A5" s="5"/>
      <c r="B5" s="5"/>
      <c r="C5" s="5"/>
      <c r="D5" s="5"/>
      <c r="E5" s="5"/>
      <c r="F5" s="30"/>
      <c r="G5" s="30"/>
      <c r="H5" s="30"/>
      <c r="I5" s="30"/>
      <c r="J5" s="30"/>
      <c r="K5" s="6"/>
      <c r="L5" s="6"/>
    </row>
    <row r="6" spans="1:12" ht="18" customHeight="1" x14ac:dyDescent="0.25">
      <c r="A6" s="246" t="s">
        <v>40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</row>
    <row r="7" spans="1:12" ht="18" x14ac:dyDescent="0.25">
      <c r="A7" s="1"/>
      <c r="B7" s="2"/>
      <c r="C7" s="2"/>
      <c r="D7" s="2"/>
      <c r="E7" s="7"/>
      <c r="F7" s="7"/>
      <c r="G7" s="8"/>
      <c r="H7" s="8"/>
      <c r="I7" s="8"/>
      <c r="J7" s="8"/>
      <c r="K7" s="8"/>
      <c r="L7" s="46" t="s">
        <v>249</v>
      </c>
    </row>
    <row r="8" spans="1:12" ht="55.5" customHeight="1" x14ac:dyDescent="0.25">
      <c r="A8" s="36"/>
      <c r="B8" s="37"/>
      <c r="C8" s="37"/>
      <c r="D8" s="38"/>
      <c r="E8" s="39"/>
      <c r="F8" s="39"/>
      <c r="G8" s="4" t="s">
        <v>198</v>
      </c>
      <c r="H8" s="4" t="s">
        <v>233</v>
      </c>
      <c r="I8" s="4" t="s">
        <v>247</v>
      </c>
      <c r="J8" s="4" t="s">
        <v>251</v>
      </c>
      <c r="K8" s="4" t="s">
        <v>45</v>
      </c>
      <c r="L8" s="4" t="s">
        <v>46</v>
      </c>
    </row>
    <row r="9" spans="1:12" x14ac:dyDescent="0.25">
      <c r="A9" s="264" t="s">
        <v>0</v>
      </c>
      <c r="B9" s="260"/>
      <c r="C9" s="260"/>
      <c r="D9" s="260"/>
      <c r="E9" s="265"/>
      <c r="F9" s="170"/>
      <c r="G9" s="40">
        <f>G10+G11</f>
        <v>911658</v>
      </c>
      <c r="H9" s="40">
        <f>H10+H11</f>
        <v>1149562</v>
      </c>
      <c r="I9" s="40">
        <f>J9-H9</f>
        <v>-27895.770000000019</v>
      </c>
      <c r="J9" s="234">
        <v>1121666.23</v>
      </c>
      <c r="K9" s="237">
        <f t="shared" ref="K9:L9" si="0">K10+K11</f>
        <v>884829</v>
      </c>
      <c r="L9" s="237">
        <f t="shared" si="0"/>
        <v>884829</v>
      </c>
    </row>
    <row r="10" spans="1:12" x14ac:dyDescent="0.25">
      <c r="A10" s="256" t="s">
        <v>1</v>
      </c>
      <c r="B10" s="249"/>
      <c r="C10" s="249"/>
      <c r="D10" s="249"/>
      <c r="E10" s="262"/>
      <c r="F10" s="169"/>
      <c r="G10" s="40">
        <v>911643</v>
      </c>
      <c r="H10" s="40">
        <v>1149562</v>
      </c>
      <c r="I10" s="40">
        <f>J10-H10</f>
        <v>-27896</v>
      </c>
      <c r="J10" s="234">
        <v>1121666</v>
      </c>
      <c r="K10" s="238">
        <v>884829</v>
      </c>
      <c r="L10" s="238">
        <v>884829</v>
      </c>
    </row>
    <row r="11" spans="1:12" x14ac:dyDescent="0.25">
      <c r="A11" s="266" t="s">
        <v>2</v>
      </c>
      <c r="B11" s="262"/>
      <c r="C11" s="262"/>
      <c r="D11" s="262"/>
      <c r="E11" s="262"/>
      <c r="F11" s="169"/>
      <c r="G11" s="40">
        <v>15</v>
      </c>
      <c r="H11" s="40">
        <v>0</v>
      </c>
      <c r="I11" s="40">
        <f t="shared" ref="I11:I15" si="1">J11-H11</f>
        <v>0</v>
      </c>
      <c r="J11" s="234">
        <v>0</v>
      </c>
      <c r="K11" s="238">
        <v>0</v>
      </c>
      <c r="L11" s="238">
        <v>0</v>
      </c>
    </row>
    <row r="12" spans="1:12" x14ac:dyDescent="0.25">
      <c r="A12" s="47" t="s">
        <v>3</v>
      </c>
      <c r="B12" s="48"/>
      <c r="C12" s="48"/>
      <c r="D12" s="48"/>
      <c r="E12" s="48"/>
      <c r="F12" s="170"/>
      <c r="G12" s="40">
        <f>G13+G14</f>
        <v>912831</v>
      </c>
      <c r="H12" s="40">
        <f>H13+H14</f>
        <v>1152811</v>
      </c>
      <c r="I12" s="40">
        <f t="shared" si="1"/>
        <v>-28156.820000000065</v>
      </c>
      <c r="J12" s="234">
        <f>J13+J14</f>
        <v>1124654.18</v>
      </c>
      <c r="K12" s="237">
        <v>0</v>
      </c>
      <c r="L12" s="237">
        <v>0</v>
      </c>
    </row>
    <row r="13" spans="1:12" x14ac:dyDescent="0.25">
      <c r="A13" s="248" t="s">
        <v>4</v>
      </c>
      <c r="B13" s="249"/>
      <c r="C13" s="249"/>
      <c r="D13" s="249"/>
      <c r="E13" s="249"/>
      <c r="F13" s="165"/>
      <c r="G13" s="40">
        <v>904877</v>
      </c>
      <c r="H13" s="40">
        <v>1144857</v>
      </c>
      <c r="I13" s="40">
        <f t="shared" si="1"/>
        <v>-35728.100000000093</v>
      </c>
      <c r="J13" s="234">
        <v>1109128.8999999999</v>
      </c>
      <c r="K13" s="238">
        <v>883502</v>
      </c>
      <c r="L13" s="239">
        <v>883502</v>
      </c>
    </row>
    <row r="14" spans="1:12" x14ac:dyDescent="0.25">
      <c r="A14" s="261" t="s">
        <v>5</v>
      </c>
      <c r="B14" s="262"/>
      <c r="C14" s="262"/>
      <c r="D14" s="262"/>
      <c r="E14" s="262"/>
      <c r="F14" s="169"/>
      <c r="G14" s="40">
        <v>7954</v>
      </c>
      <c r="H14" s="40">
        <v>7954</v>
      </c>
      <c r="I14" s="40">
        <f t="shared" si="1"/>
        <v>7571.2800000000007</v>
      </c>
      <c r="J14" s="234">
        <v>15525.28</v>
      </c>
      <c r="K14" s="240">
        <v>2788</v>
      </c>
      <c r="L14" s="239">
        <v>2788</v>
      </c>
    </row>
    <row r="15" spans="1:12" x14ac:dyDescent="0.25">
      <c r="A15" s="259" t="s">
        <v>6</v>
      </c>
      <c r="B15" s="260"/>
      <c r="C15" s="260"/>
      <c r="D15" s="260"/>
      <c r="E15" s="260"/>
      <c r="F15" s="168"/>
      <c r="G15" s="40">
        <f>G9-G12</f>
        <v>-1173</v>
      </c>
      <c r="H15" s="40">
        <f>H9-H12</f>
        <v>-3249</v>
      </c>
      <c r="I15" s="40">
        <f t="shared" si="1"/>
        <v>261.05000000004657</v>
      </c>
      <c r="J15" s="234">
        <f>J9-J12</f>
        <v>-2987.9499999999534</v>
      </c>
      <c r="K15" s="233">
        <v>0</v>
      </c>
      <c r="L15" s="233">
        <v>0</v>
      </c>
    </row>
    <row r="16" spans="1:12" ht="18" x14ac:dyDescent="0.25">
      <c r="A16" s="5"/>
      <c r="B16" s="9"/>
      <c r="C16" s="9"/>
      <c r="D16" s="9"/>
      <c r="E16" s="9"/>
      <c r="F16" s="28"/>
      <c r="G16" s="28"/>
      <c r="H16" s="28"/>
      <c r="I16" s="28"/>
      <c r="J16" s="28"/>
      <c r="K16" s="3"/>
      <c r="L16" s="3"/>
    </row>
    <row r="17" spans="1:12" ht="18" customHeight="1" x14ac:dyDescent="0.25">
      <c r="A17" s="246" t="s">
        <v>41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</row>
    <row r="18" spans="1:12" ht="18" x14ac:dyDescent="0.25">
      <c r="A18" s="30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9"/>
    </row>
    <row r="19" spans="1:12" ht="38.25" x14ac:dyDescent="0.25">
      <c r="A19" s="36"/>
      <c r="B19" s="37"/>
      <c r="C19" s="37"/>
      <c r="D19" s="38"/>
      <c r="E19" s="39"/>
      <c r="F19" s="39"/>
      <c r="G19" s="4" t="s">
        <v>198</v>
      </c>
      <c r="H19" s="4" t="s">
        <v>233</v>
      </c>
      <c r="I19" s="4" t="s">
        <v>247</v>
      </c>
      <c r="J19" s="4" t="s">
        <v>251</v>
      </c>
      <c r="K19" s="4" t="s">
        <v>45</v>
      </c>
      <c r="L19" s="4" t="s">
        <v>46</v>
      </c>
    </row>
    <row r="20" spans="1:12" ht="15.75" customHeight="1" x14ac:dyDescent="0.25">
      <c r="A20" s="256" t="s">
        <v>8</v>
      </c>
      <c r="B20" s="257"/>
      <c r="C20" s="257"/>
      <c r="D20" s="257"/>
      <c r="E20" s="258"/>
      <c r="F20" s="167"/>
      <c r="G20" s="41">
        <v>0</v>
      </c>
      <c r="H20" s="41"/>
      <c r="I20" s="41"/>
      <c r="J20" s="41"/>
      <c r="K20" s="41"/>
      <c r="L20" s="41"/>
    </row>
    <row r="21" spans="1:12" x14ac:dyDescent="0.25">
      <c r="A21" s="256" t="s">
        <v>9</v>
      </c>
      <c r="B21" s="249"/>
      <c r="C21" s="249"/>
      <c r="D21" s="249"/>
      <c r="E21" s="249"/>
      <c r="F21" s="165"/>
      <c r="G21" s="41">
        <v>0</v>
      </c>
      <c r="H21" s="41"/>
      <c r="I21" s="41"/>
      <c r="J21" s="41"/>
      <c r="K21" s="41"/>
      <c r="L21" s="41"/>
    </row>
    <row r="22" spans="1:12" x14ac:dyDescent="0.25">
      <c r="A22" s="259" t="s">
        <v>10</v>
      </c>
      <c r="B22" s="260"/>
      <c r="C22" s="260"/>
      <c r="D22" s="260"/>
      <c r="E22" s="260"/>
      <c r="F22" s="168"/>
      <c r="G22" s="40">
        <v>0</v>
      </c>
      <c r="H22" s="40"/>
      <c r="I22" s="40"/>
      <c r="J22" s="40"/>
      <c r="K22" s="40">
        <v>0</v>
      </c>
      <c r="L22" s="40">
        <v>0</v>
      </c>
    </row>
    <row r="23" spans="1:12" ht="18" x14ac:dyDescent="0.2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9"/>
      <c r="L23" s="29"/>
    </row>
    <row r="24" spans="1:12" ht="18" customHeight="1" x14ac:dyDescent="0.25">
      <c r="A24" s="246" t="s">
        <v>51</v>
      </c>
      <c r="B24" s="247"/>
      <c r="C24" s="247"/>
      <c r="D24" s="247"/>
      <c r="E24" s="247"/>
      <c r="F24" s="247"/>
      <c r="G24" s="247"/>
      <c r="H24" s="247"/>
      <c r="I24" s="247"/>
      <c r="J24" s="247"/>
      <c r="K24" s="247"/>
      <c r="L24" s="247"/>
    </row>
    <row r="25" spans="1:12" ht="18" x14ac:dyDescent="0.25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9"/>
    </row>
    <row r="26" spans="1:12" ht="41.25" customHeight="1" x14ac:dyDescent="0.25">
      <c r="A26" s="36"/>
      <c r="B26" s="37"/>
      <c r="C26" s="37"/>
      <c r="D26" s="38"/>
      <c r="E26" s="39"/>
      <c r="F26" s="39"/>
      <c r="G26" s="4" t="s">
        <v>250</v>
      </c>
      <c r="H26" s="4" t="s">
        <v>233</v>
      </c>
      <c r="I26" s="4" t="s">
        <v>247</v>
      </c>
      <c r="J26" s="4" t="s">
        <v>251</v>
      </c>
      <c r="K26" s="4" t="s">
        <v>45</v>
      </c>
      <c r="L26" s="4" t="s">
        <v>46</v>
      </c>
    </row>
    <row r="27" spans="1:12" ht="32.25" customHeight="1" x14ac:dyDescent="0.25">
      <c r="A27" s="250" t="s">
        <v>42</v>
      </c>
      <c r="B27" s="251"/>
      <c r="C27" s="251"/>
      <c r="D27" s="251"/>
      <c r="E27" s="252"/>
      <c r="F27" s="166"/>
      <c r="G27" s="43"/>
      <c r="H27" s="43">
        <v>3249</v>
      </c>
      <c r="I27" s="43">
        <f>J27-H27</f>
        <v>0</v>
      </c>
      <c r="J27" s="235">
        <v>3249</v>
      </c>
      <c r="K27" s="43">
        <v>0</v>
      </c>
      <c r="L27" s="44">
        <v>0</v>
      </c>
    </row>
    <row r="28" spans="1:12" ht="30" customHeight="1" x14ac:dyDescent="0.25">
      <c r="A28" s="253" t="s">
        <v>7</v>
      </c>
      <c r="B28" s="254"/>
      <c r="C28" s="254"/>
      <c r="D28" s="254"/>
      <c r="E28" s="255"/>
      <c r="F28" s="215"/>
      <c r="G28" s="45"/>
      <c r="H28" s="45">
        <v>3249</v>
      </c>
      <c r="I28" s="45">
        <f>J28-H28</f>
        <v>-261.05000000000018</v>
      </c>
      <c r="J28" s="236">
        <v>2987.95</v>
      </c>
      <c r="K28" s="45">
        <v>0</v>
      </c>
      <c r="L28" s="42">
        <v>0</v>
      </c>
    </row>
    <row r="31" spans="1:12" x14ac:dyDescent="0.25">
      <c r="A31" s="248" t="s">
        <v>11</v>
      </c>
      <c r="B31" s="249"/>
      <c r="C31" s="249"/>
      <c r="D31" s="249"/>
      <c r="E31" s="249"/>
      <c r="F31" s="165"/>
      <c r="G31" s="41"/>
      <c r="H31" s="41"/>
      <c r="I31" s="41"/>
      <c r="J31" s="41"/>
      <c r="K31" s="41">
        <v>0</v>
      </c>
      <c r="L31" s="41">
        <v>0</v>
      </c>
    </row>
    <row r="32" spans="1:12" ht="11.25" customHeight="1" x14ac:dyDescent="0.25">
      <c r="A32" s="22"/>
      <c r="B32" s="23"/>
      <c r="C32" s="23"/>
      <c r="D32" s="23"/>
      <c r="E32" s="23"/>
      <c r="F32" s="23"/>
      <c r="G32" s="24"/>
      <c r="H32" s="24"/>
      <c r="I32" s="24"/>
      <c r="J32" s="24"/>
      <c r="K32" s="24"/>
      <c r="L32" s="24"/>
    </row>
    <row r="33" spans="1:12" ht="8.25" customHeight="1" x14ac:dyDescent="0.25"/>
    <row r="34" spans="1:12" x14ac:dyDescent="0.25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</row>
    <row r="35" spans="1:12" ht="8.25" customHeight="1" x14ac:dyDescent="0.25"/>
    <row r="36" spans="1:12" ht="29.25" customHeight="1" x14ac:dyDescent="0.25">
      <c r="A36" s="244" t="s">
        <v>43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</row>
    <row r="38" spans="1:12" x14ac:dyDescent="0.25">
      <c r="A38" t="s">
        <v>276</v>
      </c>
      <c r="H38" t="s">
        <v>277</v>
      </c>
    </row>
    <row r="39" spans="1:12" x14ac:dyDescent="0.25">
      <c r="A39" t="s">
        <v>279</v>
      </c>
    </row>
    <row r="40" spans="1:12" x14ac:dyDescent="0.25">
      <c r="A40" t="s">
        <v>285</v>
      </c>
      <c r="H40" t="s">
        <v>286</v>
      </c>
    </row>
  </sheetData>
  <mergeCells count="20">
    <mergeCell ref="A13:E13"/>
    <mergeCell ref="A6:L6"/>
    <mergeCell ref="A17:L17"/>
    <mergeCell ref="A1:L1"/>
    <mergeCell ref="A4:L4"/>
    <mergeCell ref="A9:E9"/>
    <mergeCell ref="A10:E10"/>
    <mergeCell ref="A11:E11"/>
    <mergeCell ref="F2:I2"/>
    <mergeCell ref="A20:E20"/>
    <mergeCell ref="A21:E21"/>
    <mergeCell ref="A22:E22"/>
    <mergeCell ref="A14:E14"/>
    <mergeCell ref="A15:E15"/>
    <mergeCell ref="A36:L36"/>
    <mergeCell ref="A24:L24"/>
    <mergeCell ref="A31:E31"/>
    <mergeCell ref="A34:L34"/>
    <mergeCell ref="A27:E27"/>
    <mergeCell ref="A28:E28"/>
  </mergeCells>
  <pageMargins left="0.7" right="0.7" top="0.75" bottom="0.75" header="0.3" footer="0.3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68"/>
  <sheetViews>
    <sheetView topLeftCell="A40" zoomScaleNormal="100" workbookViewId="0">
      <selection activeCell="B67" sqref="A67:XFD67"/>
    </sheetView>
  </sheetViews>
  <sheetFormatPr defaultRowHeight="15" x14ac:dyDescent="0.25"/>
  <cols>
    <col min="1" max="1" width="7.140625" customWidth="1"/>
    <col min="2" max="3" width="6.85546875" customWidth="1"/>
    <col min="4" max="4" width="30.42578125" customWidth="1"/>
    <col min="5" max="5" width="17.42578125" customWidth="1"/>
    <col min="6" max="6" width="16.140625" customWidth="1"/>
    <col min="7" max="7" width="17" customWidth="1"/>
    <col min="8" max="8" width="12.5703125" customWidth="1"/>
    <col min="9" max="9" width="12.7109375" customWidth="1"/>
    <col min="10" max="10" width="13.85546875" customWidth="1"/>
  </cols>
  <sheetData>
    <row r="1" spans="1:10" ht="25.5" customHeight="1" x14ac:dyDescent="0.25">
      <c r="A1" s="246" t="s">
        <v>190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8" customHeight="1" x14ac:dyDescent="0.25">
      <c r="A2" s="5"/>
      <c r="B2" s="5"/>
      <c r="C2" s="5"/>
      <c r="D2" s="246" t="s">
        <v>281</v>
      </c>
      <c r="E2" s="269"/>
      <c r="F2" s="269"/>
      <c r="G2" s="269"/>
      <c r="H2" s="5"/>
      <c r="I2" s="5"/>
      <c r="J2" s="5"/>
    </row>
    <row r="3" spans="1:10" ht="15.75" x14ac:dyDescent="0.25">
      <c r="A3" s="246" t="s">
        <v>32</v>
      </c>
      <c r="B3" s="246"/>
      <c r="C3" s="246"/>
      <c r="D3" s="246"/>
      <c r="E3" s="246"/>
      <c r="F3" s="246"/>
      <c r="G3" s="246"/>
      <c r="H3" s="246"/>
      <c r="I3" s="263"/>
      <c r="J3" s="263"/>
    </row>
    <row r="4" spans="1:10" ht="18" customHeight="1" x14ac:dyDescent="0.25">
      <c r="A4" s="246" t="s">
        <v>13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5.75" x14ac:dyDescent="0.25">
      <c r="A5" s="246" t="s">
        <v>1</v>
      </c>
      <c r="B5" s="268"/>
      <c r="C5" s="268"/>
      <c r="D5" s="268"/>
      <c r="E5" s="268"/>
      <c r="F5" s="268"/>
      <c r="G5" s="268"/>
      <c r="H5" s="268"/>
      <c r="I5" s="268"/>
      <c r="J5" s="268"/>
    </row>
    <row r="6" spans="1:10" ht="18" x14ac:dyDescent="0.25">
      <c r="A6" s="5"/>
      <c r="B6" s="5"/>
      <c r="C6" s="5"/>
      <c r="D6" s="5"/>
      <c r="E6" s="5"/>
      <c r="F6" s="5"/>
      <c r="G6" s="30"/>
      <c r="H6" s="5"/>
      <c r="I6" s="6"/>
      <c r="J6" s="6"/>
    </row>
    <row r="7" spans="1:10" ht="25.5" x14ac:dyDescent="0.25">
      <c r="A7" s="26" t="s">
        <v>14</v>
      </c>
      <c r="B7" s="25" t="s">
        <v>15</v>
      </c>
      <c r="C7" s="25" t="s">
        <v>16</v>
      </c>
      <c r="D7" s="25" t="s">
        <v>12</v>
      </c>
      <c r="E7" s="25" t="s">
        <v>198</v>
      </c>
      <c r="F7" s="26" t="s">
        <v>44</v>
      </c>
      <c r="G7" s="26" t="s">
        <v>252</v>
      </c>
      <c r="H7" s="26" t="s">
        <v>247</v>
      </c>
      <c r="I7" s="26" t="s">
        <v>45</v>
      </c>
      <c r="J7" s="26" t="s">
        <v>46</v>
      </c>
    </row>
    <row r="8" spans="1:10" x14ac:dyDescent="0.25">
      <c r="A8" s="26"/>
      <c r="B8" s="25"/>
      <c r="C8" s="25"/>
      <c r="D8" s="25" t="s">
        <v>177</v>
      </c>
      <c r="E8" s="102">
        <f>E9+E25</f>
        <v>911658</v>
      </c>
      <c r="F8" s="231">
        <f>F9+F25</f>
        <v>1149562.21</v>
      </c>
      <c r="G8" s="232">
        <f>G9+G25</f>
        <v>1121666.23</v>
      </c>
      <c r="H8" s="232">
        <f>G8-F8</f>
        <v>-27895.979999999981</v>
      </c>
      <c r="I8" s="231">
        <f>I9+I25</f>
        <v>884829</v>
      </c>
      <c r="J8" s="231">
        <f>J9+J25</f>
        <v>884829</v>
      </c>
    </row>
    <row r="9" spans="1:10" ht="15.75" customHeight="1" x14ac:dyDescent="0.25">
      <c r="A9" s="13">
        <v>6</v>
      </c>
      <c r="B9" s="13">
        <v>6</v>
      </c>
      <c r="C9" s="13"/>
      <c r="D9" s="13" t="s">
        <v>17</v>
      </c>
      <c r="E9" s="97">
        <f>E10+E14+E15+E17+E18</f>
        <v>911643</v>
      </c>
      <c r="F9" s="85">
        <f>F10+F14+F15+F17+F18</f>
        <v>1149562.21</v>
      </c>
      <c r="G9" s="126">
        <f>G10+G14+G15+G17+G18</f>
        <v>1121666.23</v>
      </c>
      <c r="H9" s="126">
        <f>G9-F9</f>
        <v>-27895.979999999981</v>
      </c>
      <c r="I9" s="85">
        <f>I10+I14+I15+I17+I18</f>
        <v>884829</v>
      </c>
      <c r="J9" s="85">
        <f>J10+J14+J15+J17+J18</f>
        <v>884829</v>
      </c>
    </row>
    <row r="10" spans="1:10" ht="25.5" x14ac:dyDescent="0.25">
      <c r="A10" s="13"/>
      <c r="B10" s="13">
        <v>63</v>
      </c>
      <c r="C10" s="13"/>
      <c r="D10" s="13" t="s">
        <v>275</v>
      </c>
      <c r="E10" s="97">
        <f>E11</f>
        <v>797023</v>
      </c>
      <c r="F10" s="85">
        <f>F11+F13</f>
        <v>1003088</v>
      </c>
      <c r="G10" s="126">
        <f>G11+G12+G13</f>
        <v>938939.26</v>
      </c>
      <c r="H10" s="126">
        <f t="shared" ref="H10:H27" si="0">G10-F10</f>
        <v>-64148.739999999991</v>
      </c>
      <c r="I10" s="85">
        <v>809289</v>
      </c>
      <c r="J10" s="85">
        <f>I10</f>
        <v>809289</v>
      </c>
    </row>
    <row r="11" spans="1:10" x14ac:dyDescent="0.25">
      <c r="A11" s="14"/>
      <c r="B11" s="14"/>
      <c r="C11" s="15">
        <v>53082</v>
      </c>
      <c r="D11" s="15" t="s">
        <v>130</v>
      </c>
      <c r="E11" s="10">
        <v>797023</v>
      </c>
      <c r="F11" s="84">
        <v>1002067</v>
      </c>
      <c r="G11" s="125">
        <v>937754.8</v>
      </c>
      <c r="H11" s="125">
        <f t="shared" si="0"/>
        <v>-64312.199999999953</v>
      </c>
      <c r="I11" s="84">
        <v>809289</v>
      </c>
      <c r="J11" s="84">
        <f t="shared" ref="J11:J27" si="1">I11</f>
        <v>809289</v>
      </c>
    </row>
    <row r="12" spans="1:10" x14ac:dyDescent="0.25">
      <c r="A12" s="14"/>
      <c r="B12" s="14"/>
      <c r="C12" s="15">
        <v>53082</v>
      </c>
      <c r="D12" s="15" t="s">
        <v>274</v>
      </c>
      <c r="E12" s="10"/>
      <c r="F12" s="84"/>
      <c r="G12" s="125">
        <v>163.12</v>
      </c>
      <c r="H12" s="125">
        <v>163.12</v>
      </c>
      <c r="I12" s="84">
        <v>0</v>
      </c>
      <c r="J12" s="84">
        <v>0</v>
      </c>
    </row>
    <row r="13" spans="1:10" x14ac:dyDescent="0.25">
      <c r="A13" s="14"/>
      <c r="B13" s="33"/>
      <c r="C13" s="15">
        <v>53102</v>
      </c>
      <c r="D13" s="15" t="s">
        <v>246</v>
      </c>
      <c r="E13" s="10">
        <v>0</v>
      </c>
      <c r="F13" s="84">
        <v>1021</v>
      </c>
      <c r="G13" s="125">
        <v>1021.34</v>
      </c>
      <c r="H13" s="125">
        <f t="shared" si="0"/>
        <v>0.34000000000003183</v>
      </c>
      <c r="I13" s="84">
        <v>0</v>
      </c>
      <c r="J13" s="84">
        <v>0</v>
      </c>
    </row>
    <row r="14" spans="1:10" x14ac:dyDescent="0.25">
      <c r="A14" s="14"/>
      <c r="B14" s="33">
        <v>64</v>
      </c>
      <c r="C14" s="104"/>
      <c r="D14" s="104" t="s">
        <v>192</v>
      </c>
      <c r="E14" s="97">
        <v>0</v>
      </c>
      <c r="F14" s="178">
        <v>0</v>
      </c>
      <c r="G14" s="207">
        <v>0</v>
      </c>
      <c r="H14" s="126">
        <f t="shared" si="0"/>
        <v>0</v>
      </c>
      <c r="I14" s="178">
        <v>0</v>
      </c>
      <c r="J14" s="178">
        <v>0</v>
      </c>
    </row>
    <row r="15" spans="1:10" x14ac:dyDescent="0.25">
      <c r="A15" s="14"/>
      <c r="B15" s="33">
        <v>65</v>
      </c>
      <c r="C15" s="104"/>
      <c r="D15" s="104" t="s">
        <v>191</v>
      </c>
      <c r="E15" s="97">
        <f>E16</f>
        <v>1423</v>
      </c>
      <c r="F15" s="85">
        <f>F16</f>
        <v>830</v>
      </c>
      <c r="G15" s="126">
        <f>G16</f>
        <v>842.84</v>
      </c>
      <c r="H15" s="126">
        <f t="shared" si="0"/>
        <v>12.840000000000032</v>
      </c>
      <c r="I15" s="85">
        <v>265</v>
      </c>
      <c r="J15" s="85">
        <f t="shared" si="1"/>
        <v>265</v>
      </c>
    </row>
    <row r="16" spans="1:10" x14ac:dyDescent="0.25">
      <c r="A16" s="14"/>
      <c r="B16" s="33"/>
      <c r="C16" s="15">
        <v>47400</v>
      </c>
      <c r="D16" s="15" t="s">
        <v>59</v>
      </c>
      <c r="E16" s="10">
        <v>1423</v>
      </c>
      <c r="F16" s="84">
        <v>830</v>
      </c>
      <c r="G16" s="125">
        <v>842.84</v>
      </c>
      <c r="H16" s="125">
        <f t="shared" si="0"/>
        <v>12.840000000000032</v>
      </c>
      <c r="I16" s="84">
        <v>265</v>
      </c>
      <c r="J16" s="84">
        <f t="shared" si="1"/>
        <v>265</v>
      </c>
    </row>
    <row r="17" spans="1:10" x14ac:dyDescent="0.25">
      <c r="A17" s="14"/>
      <c r="B17" s="33">
        <v>66</v>
      </c>
      <c r="C17" s="104">
        <v>62400</v>
      </c>
      <c r="D17" s="104" t="s">
        <v>203</v>
      </c>
      <c r="E17" s="97">
        <v>1674</v>
      </c>
      <c r="F17" s="85">
        <v>0</v>
      </c>
      <c r="G17" s="126">
        <v>0</v>
      </c>
      <c r="H17" s="126">
        <f t="shared" si="0"/>
        <v>0</v>
      </c>
      <c r="I17" s="85">
        <v>0</v>
      </c>
      <c r="J17" s="85">
        <v>0</v>
      </c>
    </row>
    <row r="18" spans="1:10" ht="38.25" x14ac:dyDescent="0.25">
      <c r="A18" s="14"/>
      <c r="B18" s="33">
        <v>67</v>
      </c>
      <c r="C18" s="104"/>
      <c r="D18" s="13" t="s">
        <v>48</v>
      </c>
      <c r="E18" s="97">
        <f>E19+E20+E21+E22+E24</f>
        <v>111523</v>
      </c>
      <c r="F18" s="85">
        <f>F19+F20+F21+F22+F24</f>
        <v>145644.21</v>
      </c>
      <c r="G18" s="126">
        <f>G19+G20+G21+G22+G23+G24+G25</f>
        <v>181884.12999999998</v>
      </c>
      <c r="H18" s="126">
        <f t="shared" si="0"/>
        <v>36239.919999999984</v>
      </c>
      <c r="I18" s="85">
        <v>75275</v>
      </c>
      <c r="J18" s="85">
        <f t="shared" si="1"/>
        <v>75275</v>
      </c>
    </row>
    <row r="19" spans="1:10" ht="25.5" x14ac:dyDescent="0.25">
      <c r="A19" s="14"/>
      <c r="B19" s="14"/>
      <c r="C19" s="15">
        <v>48007</v>
      </c>
      <c r="D19" s="20" t="s">
        <v>55</v>
      </c>
      <c r="E19" s="108">
        <v>94778</v>
      </c>
      <c r="F19" s="84">
        <v>127968</v>
      </c>
      <c r="G19" s="125">
        <v>140209.85999999999</v>
      </c>
      <c r="H19" s="125">
        <f t="shared" si="0"/>
        <v>12241.859999999986</v>
      </c>
      <c r="I19" s="84">
        <v>41776</v>
      </c>
      <c r="J19" s="84">
        <f t="shared" si="1"/>
        <v>41776</v>
      </c>
    </row>
    <row r="20" spans="1:10" ht="25.5" x14ac:dyDescent="0.25">
      <c r="A20" s="14"/>
      <c r="B20" s="14"/>
      <c r="C20" s="15">
        <v>48008</v>
      </c>
      <c r="D20" s="20" t="s">
        <v>244</v>
      </c>
      <c r="E20" s="108">
        <v>5442</v>
      </c>
      <c r="F20" s="84">
        <v>0</v>
      </c>
      <c r="G20" s="125">
        <v>0</v>
      </c>
      <c r="H20" s="125">
        <f t="shared" si="0"/>
        <v>0</v>
      </c>
      <c r="I20" s="84">
        <v>27699</v>
      </c>
      <c r="J20" s="84">
        <f t="shared" si="1"/>
        <v>27699</v>
      </c>
    </row>
    <row r="21" spans="1:10" ht="25.5" x14ac:dyDescent="0.25">
      <c r="A21" s="14"/>
      <c r="B21" s="14"/>
      <c r="C21" s="15">
        <v>48011</v>
      </c>
      <c r="D21" s="20" t="s">
        <v>245</v>
      </c>
      <c r="E21" s="108">
        <v>0</v>
      </c>
      <c r="F21" s="84">
        <v>10454.209999999999</v>
      </c>
      <c r="G21" s="125">
        <v>10454.209999999999</v>
      </c>
      <c r="H21" s="125">
        <f t="shared" si="0"/>
        <v>0</v>
      </c>
      <c r="I21" s="84"/>
      <c r="J21" s="84"/>
    </row>
    <row r="22" spans="1:10" ht="19.5" customHeight="1" x14ac:dyDescent="0.25">
      <c r="A22" s="14"/>
      <c r="B22" s="14"/>
      <c r="C22" s="15">
        <v>11001</v>
      </c>
      <c r="D22" s="20" t="s">
        <v>71</v>
      </c>
      <c r="E22" s="108">
        <v>6077</v>
      </c>
      <c r="F22" s="84">
        <v>4073</v>
      </c>
      <c r="G22" s="125">
        <v>23803.73</v>
      </c>
      <c r="H22" s="125">
        <f t="shared" si="0"/>
        <v>19730.73</v>
      </c>
      <c r="I22" s="84">
        <v>5800</v>
      </c>
      <c r="J22" s="84">
        <f t="shared" si="1"/>
        <v>5800</v>
      </c>
    </row>
    <row r="23" spans="1:10" ht="19.5" customHeight="1" x14ac:dyDescent="0.25">
      <c r="A23" s="14"/>
      <c r="B23" s="14"/>
      <c r="C23" s="15">
        <v>5202</v>
      </c>
      <c r="D23" s="20" t="s">
        <v>264</v>
      </c>
      <c r="E23" s="108"/>
      <c r="F23" s="84"/>
      <c r="G23" s="125">
        <v>1500</v>
      </c>
      <c r="H23" s="125"/>
      <c r="I23" s="84"/>
      <c r="J23" s="84"/>
    </row>
    <row r="24" spans="1:10" ht="19.5" customHeight="1" x14ac:dyDescent="0.25">
      <c r="A24" s="14"/>
      <c r="B24" s="14"/>
      <c r="C24" s="15">
        <v>53082</v>
      </c>
      <c r="D24" s="20" t="s">
        <v>72</v>
      </c>
      <c r="E24" s="108">
        <v>5226</v>
      </c>
      <c r="F24" s="84">
        <v>3149</v>
      </c>
      <c r="G24" s="125">
        <v>5916.33</v>
      </c>
      <c r="H24" s="125">
        <f t="shared" si="0"/>
        <v>2767.33</v>
      </c>
      <c r="I24" s="84">
        <v>0</v>
      </c>
      <c r="J24" s="84">
        <f t="shared" si="1"/>
        <v>0</v>
      </c>
    </row>
    <row r="25" spans="1:10" ht="25.5" x14ac:dyDescent="0.25">
      <c r="A25" s="16">
        <v>7</v>
      </c>
      <c r="B25" s="17">
        <v>7</v>
      </c>
      <c r="C25" s="17"/>
      <c r="D25" s="31" t="s">
        <v>19</v>
      </c>
      <c r="E25" s="10">
        <f>E26</f>
        <v>15</v>
      </c>
      <c r="F25" s="84">
        <v>0</v>
      </c>
      <c r="G25" s="125">
        <v>0</v>
      </c>
      <c r="H25" s="125">
        <f t="shared" si="0"/>
        <v>0</v>
      </c>
      <c r="I25" s="84">
        <v>0</v>
      </c>
      <c r="J25" s="84">
        <f t="shared" si="1"/>
        <v>0</v>
      </c>
    </row>
    <row r="26" spans="1:10" ht="38.25" x14ac:dyDescent="0.25">
      <c r="A26" s="18"/>
      <c r="B26" s="13">
        <v>72</v>
      </c>
      <c r="C26" s="13"/>
      <c r="D26" s="31" t="s">
        <v>47</v>
      </c>
      <c r="E26" s="97">
        <f>E27</f>
        <v>15</v>
      </c>
      <c r="F26" s="85">
        <v>0</v>
      </c>
      <c r="G26" s="126">
        <v>0</v>
      </c>
      <c r="H26" s="126">
        <f t="shared" si="0"/>
        <v>0</v>
      </c>
      <c r="I26" s="85">
        <v>0</v>
      </c>
      <c r="J26" s="85">
        <f t="shared" si="1"/>
        <v>0</v>
      </c>
    </row>
    <row r="27" spans="1:10" x14ac:dyDescent="0.25">
      <c r="A27" s="18"/>
      <c r="B27" s="18"/>
      <c r="C27" s="15">
        <v>72400</v>
      </c>
      <c r="D27" s="15" t="s">
        <v>131</v>
      </c>
      <c r="E27" s="10">
        <v>15</v>
      </c>
      <c r="F27" s="84">
        <v>0</v>
      </c>
      <c r="G27" s="125">
        <v>0</v>
      </c>
      <c r="H27" s="125">
        <f t="shared" si="0"/>
        <v>0</v>
      </c>
      <c r="I27" s="84">
        <v>0</v>
      </c>
      <c r="J27" s="84">
        <f t="shared" si="1"/>
        <v>0</v>
      </c>
    </row>
    <row r="28" spans="1:10" x14ac:dyDescent="0.25">
      <c r="A28" s="105"/>
      <c r="B28" s="105"/>
      <c r="C28" s="106"/>
      <c r="D28" s="106"/>
      <c r="E28" s="107"/>
      <c r="F28" s="242"/>
      <c r="G28" s="243"/>
      <c r="H28" s="243"/>
      <c r="I28" s="242"/>
      <c r="J28" s="242"/>
    </row>
    <row r="30" spans="1:10" ht="15.75" x14ac:dyDescent="0.25">
      <c r="A30" s="246" t="s">
        <v>20</v>
      </c>
      <c r="B30" s="268"/>
      <c r="C30" s="268"/>
      <c r="D30" s="268"/>
      <c r="E30" s="268"/>
      <c r="F30" s="268"/>
      <c r="G30" s="268"/>
      <c r="H30" s="268"/>
      <c r="I30" s="268"/>
      <c r="J30" s="268"/>
    </row>
    <row r="31" spans="1:10" ht="18" x14ac:dyDescent="0.25">
      <c r="A31" s="5"/>
      <c r="B31" s="5"/>
      <c r="C31" s="5"/>
      <c r="D31" s="5"/>
      <c r="E31" s="28"/>
      <c r="F31" s="164"/>
      <c r="G31" s="164"/>
      <c r="H31" s="28"/>
      <c r="I31" s="6"/>
      <c r="J31" s="6"/>
    </row>
    <row r="32" spans="1:10" ht="25.5" x14ac:dyDescent="0.25">
      <c r="A32" s="26" t="s">
        <v>14</v>
      </c>
      <c r="B32" s="25" t="s">
        <v>15</v>
      </c>
      <c r="C32" s="25" t="s">
        <v>16</v>
      </c>
      <c r="D32" s="25" t="s">
        <v>21</v>
      </c>
      <c r="E32" s="25" t="s">
        <v>198</v>
      </c>
      <c r="F32" s="26" t="s">
        <v>44</v>
      </c>
      <c r="G32" s="226" t="s">
        <v>252</v>
      </c>
      <c r="H32" s="26" t="s">
        <v>247</v>
      </c>
      <c r="I32" s="26" t="s">
        <v>45</v>
      </c>
      <c r="J32" s="26" t="s">
        <v>46</v>
      </c>
    </row>
    <row r="33" spans="1:10" x14ac:dyDescent="0.25">
      <c r="A33" s="26"/>
      <c r="B33" s="25"/>
      <c r="C33" s="25"/>
      <c r="D33" s="25" t="s">
        <v>177</v>
      </c>
      <c r="E33" s="102">
        <v>912831</v>
      </c>
      <c r="F33" s="228">
        <f t="shared" ref="F33:G33" si="2">F34+F52</f>
        <v>1152810.6499999999</v>
      </c>
      <c r="G33" s="228">
        <f t="shared" si="2"/>
        <v>1124654.1799999997</v>
      </c>
      <c r="H33" s="228">
        <f>G33-F33</f>
        <v>-28156.470000000205</v>
      </c>
      <c r="I33" s="228">
        <f t="shared" ref="I33:J33" si="3">I34+I52</f>
        <v>883502</v>
      </c>
      <c r="J33" s="228">
        <f t="shared" si="3"/>
        <v>883502</v>
      </c>
    </row>
    <row r="34" spans="1:10" ht="15.75" customHeight="1" x14ac:dyDescent="0.25">
      <c r="A34" s="13">
        <v>3</v>
      </c>
      <c r="B34" s="13"/>
      <c r="C34" s="13"/>
      <c r="D34" s="13" t="s">
        <v>22</v>
      </c>
      <c r="E34" s="97">
        <f>E35+E39+E47+E50</f>
        <v>904714</v>
      </c>
      <c r="F34" s="207">
        <f t="shared" ref="F34" si="4">F35+F39+F47</f>
        <v>1138683.69</v>
      </c>
      <c r="G34" s="207">
        <f>G35+G39+G47+G50</f>
        <v>1109128.8999999997</v>
      </c>
      <c r="H34" s="227">
        <f t="shared" ref="H34:H35" si="5">G34-F34</f>
        <v>-29554.79000000027</v>
      </c>
      <c r="I34" s="207">
        <f t="shared" ref="I34:J34" si="6">I35+I39+I47</f>
        <v>883502</v>
      </c>
      <c r="J34" s="207">
        <f t="shared" si="6"/>
        <v>883502</v>
      </c>
    </row>
    <row r="35" spans="1:10" ht="15.75" customHeight="1" x14ac:dyDescent="0.25">
      <c r="A35" s="13"/>
      <c r="B35" s="13">
        <v>31</v>
      </c>
      <c r="C35" s="13"/>
      <c r="D35" s="13" t="s">
        <v>23</v>
      </c>
      <c r="E35" s="97">
        <f>E36+E37+E38</f>
        <v>795184</v>
      </c>
      <c r="F35" s="207">
        <f t="shared" ref="F35:G35" si="7">F36+F37+F38</f>
        <v>1004749.31</v>
      </c>
      <c r="G35" s="207">
        <f t="shared" si="7"/>
        <v>946627.48999999987</v>
      </c>
      <c r="H35" s="227">
        <f t="shared" si="5"/>
        <v>-58121.820000000182</v>
      </c>
      <c r="I35" s="207">
        <f t="shared" ref="I35:J35" si="8">I36+I37+I38</f>
        <v>805214</v>
      </c>
      <c r="J35" s="207">
        <f t="shared" si="8"/>
        <v>805214</v>
      </c>
    </row>
    <row r="36" spans="1:10" x14ac:dyDescent="0.25">
      <c r="A36" s="14"/>
      <c r="B36" s="14"/>
      <c r="C36" s="15">
        <v>53082</v>
      </c>
      <c r="D36" s="15" t="s">
        <v>130</v>
      </c>
      <c r="E36" s="10">
        <v>787400</v>
      </c>
      <c r="F36" s="125">
        <v>999441.76</v>
      </c>
      <c r="G36" s="125">
        <v>934751.7</v>
      </c>
      <c r="H36" s="125">
        <f>G36-F36</f>
        <v>-64690.060000000056</v>
      </c>
      <c r="I36" s="125">
        <v>805214</v>
      </c>
      <c r="J36" s="125">
        <v>805214</v>
      </c>
    </row>
    <row r="37" spans="1:10" x14ac:dyDescent="0.25">
      <c r="A37" s="14"/>
      <c r="B37" s="14"/>
      <c r="C37" s="15">
        <v>11001</v>
      </c>
      <c r="D37" s="15" t="s">
        <v>71</v>
      </c>
      <c r="E37" s="10">
        <v>2693</v>
      </c>
      <c r="F37" s="125">
        <v>2251.5500000000002</v>
      </c>
      <c r="G37" s="125">
        <v>6052.46</v>
      </c>
      <c r="H37" s="125">
        <f t="shared" ref="H37:H38" si="9">G37-F37</f>
        <v>3800.91</v>
      </c>
      <c r="I37" s="125">
        <v>0</v>
      </c>
      <c r="J37" s="125">
        <v>0</v>
      </c>
    </row>
    <row r="38" spans="1:10" x14ac:dyDescent="0.25">
      <c r="A38" s="14"/>
      <c r="B38" s="14"/>
      <c r="C38" s="15">
        <v>51001</v>
      </c>
      <c r="D38" s="103" t="s">
        <v>72</v>
      </c>
      <c r="E38" s="10">
        <v>5091</v>
      </c>
      <c r="F38" s="125">
        <v>3056</v>
      </c>
      <c r="G38" s="125">
        <v>5823.33</v>
      </c>
      <c r="H38" s="125">
        <f t="shared" si="9"/>
        <v>2767.33</v>
      </c>
      <c r="I38" s="125">
        <v>0</v>
      </c>
      <c r="J38" s="125">
        <v>0</v>
      </c>
    </row>
    <row r="39" spans="1:10" x14ac:dyDescent="0.25">
      <c r="A39" s="14"/>
      <c r="B39" s="33">
        <v>32</v>
      </c>
      <c r="C39" s="104"/>
      <c r="D39" s="33" t="s">
        <v>35</v>
      </c>
      <c r="E39" s="97">
        <f>E40+E41+E42+E43+E44+E45</f>
        <v>107795</v>
      </c>
      <c r="F39" s="207">
        <f>F40+F41+F42+F43+F44+F45+F46</f>
        <v>133299.38</v>
      </c>
      <c r="G39" s="207">
        <f>G40+G41+G42+G43+G44+G45+G46</f>
        <v>161615.25</v>
      </c>
      <c r="H39" s="207">
        <f>G39-F39</f>
        <v>28315.869999999995</v>
      </c>
      <c r="I39" s="207">
        <f t="shared" ref="I39:J39" si="10">I40+I41+I42+I43+I44</f>
        <v>77622</v>
      </c>
      <c r="J39" s="207">
        <f t="shared" si="10"/>
        <v>77622</v>
      </c>
    </row>
    <row r="40" spans="1:10" x14ac:dyDescent="0.25">
      <c r="A40" s="14"/>
      <c r="B40" s="33"/>
      <c r="C40" s="15">
        <v>53082</v>
      </c>
      <c r="D40" s="15" t="s">
        <v>130</v>
      </c>
      <c r="E40" s="10">
        <v>7453</v>
      </c>
      <c r="F40" s="125">
        <v>2750.1</v>
      </c>
      <c r="G40" s="125">
        <v>2870.1</v>
      </c>
      <c r="H40" s="125">
        <f>G40-F40</f>
        <v>120</v>
      </c>
      <c r="I40" s="125">
        <v>3942</v>
      </c>
      <c r="J40" s="125">
        <v>3942</v>
      </c>
    </row>
    <row r="41" spans="1:10" x14ac:dyDescent="0.25">
      <c r="A41" s="14"/>
      <c r="B41" s="33"/>
      <c r="C41" s="15">
        <v>51001</v>
      </c>
      <c r="D41" s="103" t="s">
        <v>72</v>
      </c>
      <c r="E41" s="10">
        <v>135</v>
      </c>
      <c r="F41" s="125">
        <v>93</v>
      </c>
      <c r="G41" s="125">
        <v>93</v>
      </c>
      <c r="H41" s="125">
        <f t="shared" ref="H41:H46" si="11">G41-F41</f>
        <v>0</v>
      </c>
      <c r="I41" s="125">
        <v>0</v>
      </c>
      <c r="J41" s="125">
        <v>0</v>
      </c>
    </row>
    <row r="42" spans="1:10" x14ac:dyDescent="0.25">
      <c r="A42" s="14"/>
      <c r="B42" s="14"/>
      <c r="C42" s="15">
        <v>48007</v>
      </c>
      <c r="D42" s="15" t="s">
        <v>132</v>
      </c>
      <c r="E42" s="10">
        <v>94072</v>
      </c>
      <c r="F42" s="125">
        <v>127465.49</v>
      </c>
      <c r="G42" s="125">
        <v>139456.70000000001</v>
      </c>
      <c r="H42" s="125">
        <f t="shared" si="11"/>
        <v>11991.210000000006</v>
      </c>
      <c r="I42" s="125">
        <v>68942</v>
      </c>
      <c r="J42" s="125">
        <v>68942</v>
      </c>
    </row>
    <row r="43" spans="1:10" x14ac:dyDescent="0.25">
      <c r="A43" s="14"/>
      <c r="B43" s="14"/>
      <c r="C43" s="15">
        <v>11001</v>
      </c>
      <c r="D43" s="15" t="s">
        <v>18</v>
      </c>
      <c r="E43" s="10">
        <v>4362</v>
      </c>
      <c r="F43" s="125">
        <v>1401.68</v>
      </c>
      <c r="G43" s="125">
        <v>17331.27</v>
      </c>
      <c r="H43" s="125">
        <f t="shared" si="11"/>
        <v>15929.59</v>
      </c>
      <c r="I43" s="125">
        <v>4473</v>
      </c>
      <c r="J43" s="125">
        <v>4473</v>
      </c>
    </row>
    <row r="44" spans="1:10" x14ac:dyDescent="0.25">
      <c r="A44" s="14"/>
      <c r="B44" s="33"/>
      <c r="C44" s="15">
        <v>47400</v>
      </c>
      <c r="D44" s="15" t="s">
        <v>133</v>
      </c>
      <c r="E44" s="10">
        <v>1279</v>
      </c>
      <c r="F44" s="125">
        <v>567.77</v>
      </c>
      <c r="G44" s="125">
        <v>842.84</v>
      </c>
      <c r="H44" s="125">
        <f t="shared" si="11"/>
        <v>275.07000000000005</v>
      </c>
      <c r="I44" s="125">
        <v>265</v>
      </c>
      <c r="J44" s="125">
        <v>265</v>
      </c>
    </row>
    <row r="45" spans="1:10" x14ac:dyDescent="0.25">
      <c r="A45" s="14"/>
      <c r="B45" s="33"/>
      <c r="C45" s="15">
        <v>62400</v>
      </c>
      <c r="D45" s="15" t="s">
        <v>203</v>
      </c>
      <c r="E45" s="10">
        <v>494</v>
      </c>
      <c r="F45" s="209">
        <v>0</v>
      </c>
      <c r="G45" s="209">
        <v>0</v>
      </c>
      <c r="H45" s="125">
        <f t="shared" si="11"/>
        <v>0</v>
      </c>
      <c r="I45" s="209">
        <v>0</v>
      </c>
      <c r="J45" s="209">
        <v>0</v>
      </c>
    </row>
    <row r="46" spans="1:10" x14ac:dyDescent="0.25">
      <c r="A46" s="14"/>
      <c r="B46" s="33"/>
      <c r="C46" s="15">
        <v>53102</v>
      </c>
      <c r="D46" s="15" t="s">
        <v>243</v>
      </c>
      <c r="E46" s="10">
        <v>0</v>
      </c>
      <c r="F46" s="209">
        <v>1021.34</v>
      </c>
      <c r="G46" s="209">
        <v>1021.34</v>
      </c>
      <c r="H46" s="125">
        <f t="shared" si="11"/>
        <v>0</v>
      </c>
      <c r="I46" s="209">
        <v>0</v>
      </c>
      <c r="J46" s="209">
        <v>0</v>
      </c>
    </row>
    <row r="47" spans="1:10" x14ac:dyDescent="0.25">
      <c r="A47" s="14"/>
      <c r="B47" s="33">
        <v>34</v>
      </c>
      <c r="C47" s="104"/>
      <c r="D47" s="104" t="s">
        <v>134</v>
      </c>
      <c r="E47" s="97">
        <f>E48+E49</f>
        <v>1602</v>
      </c>
      <c r="F47" s="207">
        <f t="shared" ref="F47:G47" si="12">F48+F49</f>
        <v>635</v>
      </c>
      <c r="G47" s="207">
        <f t="shared" si="12"/>
        <v>686</v>
      </c>
      <c r="H47" s="207">
        <f>G47-F47</f>
        <v>51</v>
      </c>
      <c r="I47" s="207">
        <f t="shared" ref="I47:J47" si="13">I48+I49</f>
        <v>666</v>
      </c>
      <c r="J47" s="207">
        <f t="shared" si="13"/>
        <v>666</v>
      </c>
    </row>
    <row r="48" spans="1:10" x14ac:dyDescent="0.25">
      <c r="A48" s="14"/>
      <c r="B48" s="14"/>
      <c r="C48" s="15">
        <v>48007</v>
      </c>
      <c r="D48" s="15" t="s">
        <v>132</v>
      </c>
      <c r="E48" s="10">
        <v>573</v>
      </c>
      <c r="F48" s="125">
        <v>502</v>
      </c>
      <c r="G48" s="125">
        <v>553</v>
      </c>
      <c r="H48" s="125">
        <f>G48-F48</f>
        <v>51</v>
      </c>
      <c r="I48" s="125">
        <v>533</v>
      </c>
      <c r="J48" s="125">
        <v>533</v>
      </c>
    </row>
    <row r="49" spans="1:10" x14ac:dyDescent="0.25">
      <c r="A49" s="14"/>
      <c r="B49" s="14"/>
      <c r="C49" s="15">
        <v>53082</v>
      </c>
      <c r="D49" s="15" t="s">
        <v>130</v>
      </c>
      <c r="E49" s="10">
        <v>1029</v>
      </c>
      <c r="F49" s="125">
        <v>133</v>
      </c>
      <c r="G49" s="125">
        <v>133</v>
      </c>
      <c r="H49" s="125">
        <f t="shared" ref="H49" si="14">G49-F49</f>
        <v>0</v>
      </c>
      <c r="I49" s="125">
        <v>133</v>
      </c>
      <c r="J49" s="125">
        <v>133</v>
      </c>
    </row>
    <row r="50" spans="1:10" x14ac:dyDescent="0.25">
      <c r="A50" s="14"/>
      <c r="B50" s="33">
        <v>38</v>
      </c>
      <c r="C50" s="104"/>
      <c r="D50" s="104" t="s">
        <v>199</v>
      </c>
      <c r="E50" s="97">
        <v>133</v>
      </c>
      <c r="F50" s="207">
        <v>0</v>
      </c>
      <c r="G50" s="207">
        <f>G51</f>
        <v>200.16</v>
      </c>
      <c r="H50" s="207">
        <v>0</v>
      </c>
      <c r="I50" s="207">
        <v>0</v>
      </c>
      <c r="J50" s="207">
        <v>0</v>
      </c>
    </row>
    <row r="51" spans="1:10" x14ac:dyDescent="0.25">
      <c r="A51" s="14"/>
      <c r="B51" s="14"/>
      <c r="C51" s="15">
        <v>48007</v>
      </c>
      <c r="D51" s="15" t="s">
        <v>132</v>
      </c>
      <c r="E51" s="10">
        <v>133</v>
      </c>
      <c r="F51" s="209">
        <v>0</v>
      </c>
      <c r="G51" s="209">
        <v>200.16</v>
      </c>
      <c r="H51" s="209">
        <v>0</v>
      </c>
      <c r="I51" s="209">
        <v>0</v>
      </c>
      <c r="J51" s="209">
        <v>0</v>
      </c>
    </row>
    <row r="52" spans="1:10" ht="24.75" customHeight="1" x14ac:dyDescent="0.25">
      <c r="A52" s="16">
        <v>4</v>
      </c>
      <c r="B52" s="17"/>
      <c r="C52" s="17"/>
      <c r="D52" s="31" t="s">
        <v>24</v>
      </c>
      <c r="E52" s="97">
        <f>E53+E55+E62</f>
        <v>8117</v>
      </c>
      <c r="F52" s="207">
        <f>F53+F55</f>
        <v>14126.96</v>
      </c>
      <c r="G52" s="207">
        <f>G53+G55+G62</f>
        <v>15525.279999999999</v>
      </c>
      <c r="H52" s="207">
        <f>G52-F52</f>
        <v>1398.3199999999997</v>
      </c>
      <c r="I52" s="207">
        <f>I53+I55</f>
        <v>0</v>
      </c>
      <c r="J52" s="207">
        <f>J53+J55</f>
        <v>0</v>
      </c>
    </row>
    <row r="53" spans="1:10" ht="38.25" x14ac:dyDescent="0.25">
      <c r="A53" s="18"/>
      <c r="B53" s="13">
        <v>41</v>
      </c>
      <c r="C53" s="13"/>
      <c r="D53" s="31" t="s">
        <v>25</v>
      </c>
      <c r="E53" s="97">
        <f>E54</f>
        <v>0</v>
      </c>
      <c r="F53" s="207">
        <f>F54</f>
        <v>10454.209999999999</v>
      </c>
      <c r="G53" s="207">
        <f>G54</f>
        <v>10454.209999999999</v>
      </c>
      <c r="H53" s="207">
        <f>G53-F53</f>
        <v>0</v>
      </c>
      <c r="I53" s="207">
        <v>0</v>
      </c>
      <c r="J53" s="207">
        <v>0</v>
      </c>
    </row>
    <row r="54" spans="1:10" x14ac:dyDescent="0.25">
      <c r="A54" s="18"/>
      <c r="B54" s="18"/>
      <c r="C54" s="15">
        <v>48011</v>
      </c>
      <c r="D54" s="15" t="s">
        <v>273</v>
      </c>
      <c r="E54" s="10">
        <v>0</v>
      </c>
      <c r="F54" s="125">
        <v>10454.209999999999</v>
      </c>
      <c r="G54" s="125">
        <v>10454.209999999999</v>
      </c>
      <c r="H54" s="125">
        <f>G54-F54</f>
        <v>0</v>
      </c>
      <c r="I54" s="125">
        <v>0</v>
      </c>
      <c r="J54" s="229">
        <v>0</v>
      </c>
    </row>
    <row r="55" spans="1:10" ht="27.75" customHeight="1" x14ac:dyDescent="0.25">
      <c r="A55" s="18"/>
      <c r="B55" s="13">
        <v>42</v>
      </c>
      <c r="C55" s="13"/>
      <c r="D55" s="31" t="s">
        <v>50</v>
      </c>
      <c r="E55" s="97">
        <f>E56+E57+E58+E59+E60+E61</f>
        <v>5164</v>
      </c>
      <c r="F55" s="207">
        <f>F57+F58</f>
        <v>3672.75</v>
      </c>
      <c r="G55" s="207">
        <f>G56+G57+G58</f>
        <v>3571.0699999999997</v>
      </c>
      <c r="H55" s="126">
        <f t="shared" ref="H55:H63" si="15">G55-F55</f>
        <v>-101.68000000000029</v>
      </c>
      <c r="I55" s="207">
        <f>I58+I61</f>
        <v>0</v>
      </c>
      <c r="J55" s="207">
        <f>J58+J61</f>
        <v>0</v>
      </c>
    </row>
    <row r="56" spans="1:10" ht="14.25" customHeight="1" x14ac:dyDescent="0.25">
      <c r="A56" s="18"/>
      <c r="B56" s="13"/>
      <c r="C56" s="18">
        <v>53082</v>
      </c>
      <c r="D56" s="113" t="s">
        <v>130</v>
      </c>
      <c r="E56" s="10">
        <v>531</v>
      </c>
      <c r="F56" s="209">
        <v>0</v>
      </c>
      <c r="G56" s="209">
        <v>163.12</v>
      </c>
      <c r="H56" s="125">
        <f t="shared" si="15"/>
        <v>163.12</v>
      </c>
      <c r="I56" s="209">
        <v>0</v>
      </c>
      <c r="J56" s="209">
        <v>0</v>
      </c>
    </row>
    <row r="57" spans="1:10" ht="15" customHeight="1" x14ac:dyDescent="0.25">
      <c r="A57" s="18"/>
      <c r="B57" s="13"/>
      <c r="C57" s="21">
        <v>11001</v>
      </c>
      <c r="D57" s="15" t="s">
        <v>71</v>
      </c>
      <c r="E57" s="10">
        <v>827</v>
      </c>
      <c r="F57" s="209">
        <v>420</v>
      </c>
      <c r="G57" s="209">
        <v>420</v>
      </c>
      <c r="H57" s="125">
        <f t="shared" si="15"/>
        <v>0</v>
      </c>
      <c r="I57" s="209">
        <v>0</v>
      </c>
      <c r="J57" s="209">
        <v>0</v>
      </c>
    </row>
    <row r="58" spans="1:10" x14ac:dyDescent="0.25">
      <c r="A58" s="18"/>
      <c r="B58" s="18"/>
      <c r="C58" s="15">
        <v>47400</v>
      </c>
      <c r="D58" s="15" t="s">
        <v>133</v>
      </c>
      <c r="E58" s="10">
        <v>787</v>
      </c>
      <c r="F58" s="125">
        <v>3252.75</v>
      </c>
      <c r="G58" s="125">
        <v>2987.95</v>
      </c>
      <c r="H58" s="125">
        <f t="shared" si="15"/>
        <v>-264.80000000000018</v>
      </c>
      <c r="I58" s="125">
        <v>0</v>
      </c>
      <c r="J58" s="229">
        <v>0</v>
      </c>
    </row>
    <row r="59" spans="1:10" x14ac:dyDescent="0.25">
      <c r="A59" s="159"/>
      <c r="B59" s="159"/>
      <c r="C59" s="160">
        <v>48008</v>
      </c>
      <c r="D59" s="160" t="s">
        <v>242</v>
      </c>
      <c r="E59" s="161">
        <v>1825</v>
      </c>
      <c r="F59" s="224">
        <v>0</v>
      </c>
      <c r="G59" s="224">
        <v>0</v>
      </c>
      <c r="H59" s="125">
        <f t="shared" si="15"/>
        <v>0</v>
      </c>
      <c r="I59" s="224">
        <v>0</v>
      </c>
      <c r="J59" s="230">
        <v>0</v>
      </c>
    </row>
    <row r="60" spans="1:10" x14ac:dyDescent="0.25">
      <c r="A60" s="159"/>
      <c r="B60" s="159"/>
      <c r="C60" s="160">
        <v>62400</v>
      </c>
      <c r="D60" s="160" t="s">
        <v>203</v>
      </c>
      <c r="E60" s="161">
        <v>1179</v>
      </c>
      <c r="F60" s="224">
        <v>0</v>
      </c>
      <c r="G60" s="224">
        <v>0</v>
      </c>
      <c r="H60" s="125">
        <f t="shared" si="15"/>
        <v>0</v>
      </c>
      <c r="I60" s="224">
        <v>0</v>
      </c>
      <c r="J60" s="230">
        <v>0</v>
      </c>
    </row>
    <row r="61" spans="1:10" s="162" customFormat="1" x14ac:dyDescent="0.25">
      <c r="A61" s="18"/>
      <c r="B61" s="18"/>
      <c r="C61" s="15">
        <v>72400</v>
      </c>
      <c r="D61" s="103" t="s">
        <v>188</v>
      </c>
      <c r="E61" s="10">
        <v>15</v>
      </c>
      <c r="F61" s="125">
        <v>0</v>
      </c>
      <c r="G61" s="125">
        <v>0</v>
      </c>
      <c r="H61" s="125">
        <f t="shared" si="15"/>
        <v>0</v>
      </c>
      <c r="I61" s="125">
        <v>0</v>
      </c>
      <c r="J61" s="229">
        <v>0</v>
      </c>
    </row>
    <row r="62" spans="1:10" ht="19.5" customHeight="1" x14ac:dyDescent="0.25">
      <c r="A62" s="18"/>
      <c r="B62" s="13">
        <v>45</v>
      </c>
      <c r="C62" s="13"/>
      <c r="D62" s="31" t="s">
        <v>241</v>
      </c>
      <c r="E62" s="97">
        <f>E63+E64+E65+E66+E67+E68</f>
        <v>2953</v>
      </c>
      <c r="F62" s="207">
        <f>F65+F68</f>
        <v>0</v>
      </c>
      <c r="G62" s="207">
        <f>G63</f>
        <v>1500</v>
      </c>
      <c r="H62" s="126">
        <f t="shared" si="15"/>
        <v>1500</v>
      </c>
      <c r="I62" s="207">
        <f>I65+I68</f>
        <v>0</v>
      </c>
      <c r="J62" s="207">
        <f>J65+J68</f>
        <v>0</v>
      </c>
    </row>
    <row r="63" spans="1:10" ht="15.75" thickBot="1" x14ac:dyDescent="0.3">
      <c r="A63" s="110"/>
      <c r="B63" s="163"/>
      <c r="C63" s="110">
        <v>52082</v>
      </c>
      <c r="D63" s="111" t="s">
        <v>264</v>
      </c>
      <c r="E63" s="112">
        <v>2953</v>
      </c>
      <c r="F63" s="225">
        <v>0</v>
      </c>
      <c r="G63" s="225">
        <v>1500</v>
      </c>
      <c r="H63" s="223">
        <f t="shared" si="15"/>
        <v>1500</v>
      </c>
      <c r="I63" s="225">
        <v>0</v>
      </c>
      <c r="J63" s="225">
        <v>0</v>
      </c>
    </row>
    <row r="66" spans="1:8" x14ac:dyDescent="0.25">
      <c r="A66" t="s">
        <v>276</v>
      </c>
      <c r="H66" t="s">
        <v>277</v>
      </c>
    </row>
    <row r="67" spans="1:8" x14ac:dyDescent="0.25">
      <c r="A67" t="s">
        <v>279</v>
      </c>
    </row>
    <row r="68" spans="1:8" x14ac:dyDescent="0.25">
      <c r="A68" t="s">
        <v>285</v>
      </c>
      <c r="H68" t="s">
        <v>286</v>
      </c>
    </row>
  </sheetData>
  <mergeCells count="6">
    <mergeCell ref="A5:J5"/>
    <mergeCell ref="A30:J30"/>
    <mergeCell ref="A1:J1"/>
    <mergeCell ref="A3:J3"/>
    <mergeCell ref="A4:J4"/>
    <mergeCell ref="D2:G2"/>
  </mergeCells>
  <pageMargins left="0.7" right="0.7" top="0.75" bottom="0.75" header="0.3" footer="0.3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1"/>
  <sheetViews>
    <sheetView workbookViewId="0">
      <selection activeCell="A21" sqref="A21"/>
    </sheetView>
  </sheetViews>
  <sheetFormatPr defaultRowHeight="15" x14ac:dyDescent="0.25"/>
  <cols>
    <col min="1" max="1" width="37.7109375" customWidth="1"/>
    <col min="2" max="2" width="20.5703125" customWidth="1"/>
    <col min="3" max="3" width="21.140625" customWidth="1"/>
    <col min="4" max="4" width="21.42578125" customWidth="1"/>
    <col min="5" max="5" width="16.5703125" customWidth="1"/>
    <col min="6" max="6" width="16.7109375" customWidth="1"/>
    <col min="7" max="7" width="15.42578125" customWidth="1"/>
  </cols>
  <sheetData>
    <row r="1" spans="1:7" ht="42" customHeight="1" x14ac:dyDescent="0.25">
      <c r="A1" s="246" t="s">
        <v>49</v>
      </c>
      <c r="B1" s="246"/>
      <c r="C1" s="246"/>
      <c r="D1" s="246"/>
      <c r="E1" s="246"/>
      <c r="F1" s="246"/>
      <c r="G1" s="246"/>
    </row>
    <row r="2" spans="1:7" ht="21.75" customHeight="1" x14ac:dyDescent="0.25">
      <c r="A2" s="5"/>
      <c r="B2" s="5"/>
      <c r="C2" s="271" t="s">
        <v>280</v>
      </c>
      <c r="D2" s="271"/>
      <c r="E2" s="272"/>
      <c r="F2" s="5"/>
      <c r="G2" s="5"/>
    </row>
    <row r="3" spans="1:7" ht="21.75" customHeight="1" x14ac:dyDescent="0.25">
      <c r="A3" s="30"/>
      <c r="B3" s="30"/>
      <c r="C3" s="212"/>
      <c r="D3" s="212"/>
      <c r="E3" s="216"/>
      <c r="F3" s="30"/>
      <c r="G3" s="30"/>
    </row>
    <row r="4" spans="1:7" ht="15.75" x14ac:dyDescent="0.25">
      <c r="A4" s="246" t="s">
        <v>32</v>
      </c>
      <c r="B4" s="246"/>
      <c r="C4" s="246"/>
      <c r="D4" s="246"/>
      <c r="E4" s="246"/>
      <c r="F4" s="263"/>
      <c r="G4" s="263"/>
    </row>
    <row r="5" spans="1:7" ht="18" x14ac:dyDescent="0.25">
      <c r="A5" s="5"/>
      <c r="B5" s="5"/>
      <c r="C5" s="5"/>
      <c r="D5" s="30"/>
      <c r="E5" s="5"/>
      <c r="F5" s="6"/>
      <c r="G5" s="6"/>
    </row>
    <row r="6" spans="1:7" ht="18" customHeight="1" x14ac:dyDescent="0.25">
      <c r="A6" s="246" t="s">
        <v>13</v>
      </c>
      <c r="B6" s="247"/>
      <c r="C6" s="247"/>
      <c r="D6" s="247"/>
      <c r="E6" s="247"/>
      <c r="F6" s="247"/>
      <c r="G6" s="247"/>
    </row>
    <row r="7" spans="1:7" ht="18" x14ac:dyDescent="0.25">
      <c r="A7" s="5"/>
      <c r="B7" s="5"/>
      <c r="C7" s="5"/>
      <c r="D7" s="30"/>
      <c r="E7" s="5"/>
      <c r="F7" s="6"/>
      <c r="G7" s="6"/>
    </row>
    <row r="8" spans="1:7" ht="15.75" x14ac:dyDescent="0.25">
      <c r="A8" s="270" t="s">
        <v>26</v>
      </c>
      <c r="B8" s="268"/>
      <c r="C8" s="268"/>
      <c r="D8" s="268"/>
      <c r="E8" s="268"/>
      <c r="F8" s="268"/>
      <c r="G8" s="268"/>
    </row>
    <row r="9" spans="1:7" ht="18" x14ac:dyDescent="0.25">
      <c r="A9" s="5"/>
      <c r="B9" s="5"/>
      <c r="C9" s="5"/>
      <c r="D9" s="30"/>
      <c r="E9" s="5"/>
      <c r="F9" s="6"/>
      <c r="G9" s="6"/>
    </row>
    <row r="10" spans="1:7" ht="25.5" x14ac:dyDescent="0.25">
      <c r="A10" s="26" t="s">
        <v>27</v>
      </c>
      <c r="B10" s="25" t="s">
        <v>198</v>
      </c>
      <c r="C10" s="26" t="s">
        <v>233</v>
      </c>
      <c r="D10" s="26" t="s">
        <v>253</v>
      </c>
      <c r="E10" s="26" t="s">
        <v>247</v>
      </c>
      <c r="F10" s="26" t="s">
        <v>45</v>
      </c>
      <c r="G10" s="26" t="s">
        <v>46</v>
      </c>
    </row>
    <row r="11" spans="1:7" ht="15.75" customHeight="1" x14ac:dyDescent="0.25">
      <c r="A11" s="13" t="s">
        <v>28</v>
      </c>
      <c r="B11" s="97">
        <f>B12</f>
        <v>912831</v>
      </c>
      <c r="C11" s="178">
        <v>1152810.6499999999</v>
      </c>
      <c r="D11" s="207">
        <f>D12</f>
        <v>1124654.18</v>
      </c>
      <c r="E11" s="207">
        <f>D11-C11</f>
        <v>-28156.469999999972</v>
      </c>
      <c r="F11" s="218">
        <f t="shared" ref="F11:G11" si="0">F12</f>
        <v>883502</v>
      </c>
      <c r="G11" s="218">
        <f t="shared" si="0"/>
        <v>883502</v>
      </c>
    </row>
    <row r="12" spans="1:7" ht="15.75" customHeight="1" x14ac:dyDescent="0.25">
      <c r="A12" s="13">
        <v>9</v>
      </c>
      <c r="B12" s="97">
        <f>B13</f>
        <v>912831</v>
      </c>
      <c r="C12" s="178">
        <f t="shared" ref="C12:G12" si="1">C13</f>
        <v>1152810.6499999999</v>
      </c>
      <c r="D12" s="207">
        <f t="shared" si="1"/>
        <v>1124654.18</v>
      </c>
      <c r="E12" s="207">
        <f>D12-C12</f>
        <v>-28156.469999999972</v>
      </c>
      <c r="F12" s="218">
        <f t="shared" si="1"/>
        <v>883502</v>
      </c>
      <c r="G12" s="218">
        <f t="shared" si="1"/>
        <v>883502</v>
      </c>
    </row>
    <row r="13" spans="1:7" x14ac:dyDescent="0.25">
      <c r="A13" s="100" t="s">
        <v>186</v>
      </c>
      <c r="B13" s="10">
        <v>912831</v>
      </c>
      <c r="C13" s="84">
        <v>1152810.6499999999</v>
      </c>
      <c r="D13" s="125">
        <v>1124654.18</v>
      </c>
      <c r="E13" s="125">
        <f>D13-C13</f>
        <v>-28156.469999999972</v>
      </c>
      <c r="F13" s="109">
        <v>883502</v>
      </c>
      <c r="G13" s="109">
        <v>883502</v>
      </c>
    </row>
    <row r="14" spans="1:7" x14ac:dyDescent="0.25">
      <c r="A14" s="19"/>
      <c r="B14" s="10"/>
      <c r="C14" s="11"/>
      <c r="D14" s="11"/>
      <c r="E14" s="11"/>
      <c r="F14" s="11"/>
      <c r="G14" s="11"/>
    </row>
    <row r="15" spans="1:7" x14ac:dyDescent="0.25">
      <c r="A15" s="13"/>
      <c r="B15" s="10"/>
      <c r="C15" s="11"/>
      <c r="D15" s="11"/>
      <c r="E15" s="11"/>
      <c r="F15" s="11"/>
      <c r="G15" s="12"/>
    </row>
    <row r="16" spans="1:7" x14ac:dyDescent="0.25">
      <c r="A16" s="21"/>
      <c r="B16" s="10"/>
      <c r="C16" s="11"/>
      <c r="D16" s="11"/>
      <c r="E16" s="11"/>
      <c r="F16" s="11"/>
      <c r="G16" s="12"/>
    </row>
    <row r="19" spans="1:6" x14ac:dyDescent="0.25">
      <c r="A19" t="s">
        <v>276</v>
      </c>
      <c r="F19" t="s">
        <v>277</v>
      </c>
    </row>
    <row r="20" spans="1:6" x14ac:dyDescent="0.25">
      <c r="A20" t="s">
        <v>279</v>
      </c>
    </row>
    <row r="21" spans="1:6" x14ac:dyDescent="0.25">
      <c r="A21" t="s">
        <v>285</v>
      </c>
      <c r="F21" t="s">
        <v>286</v>
      </c>
    </row>
  </sheetData>
  <mergeCells count="5">
    <mergeCell ref="A1:G1"/>
    <mergeCell ref="A4:G4"/>
    <mergeCell ref="A6:G6"/>
    <mergeCell ref="A8:G8"/>
    <mergeCell ref="C2:E2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21"/>
  <sheetViews>
    <sheetView workbookViewId="0">
      <selection activeCell="D22" sqref="D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5" width="19.7109375" customWidth="1"/>
    <col min="6" max="6" width="19.85546875" customWidth="1"/>
    <col min="7" max="7" width="16.5703125" customWidth="1"/>
    <col min="8" max="8" width="13.7109375" customWidth="1"/>
    <col min="9" max="9" width="17" customWidth="1"/>
    <col min="10" max="10" width="16.7109375" customWidth="1"/>
  </cols>
  <sheetData>
    <row r="1" spans="1:10" ht="42" customHeight="1" x14ac:dyDescent="0.25">
      <c r="A1" s="246" t="s">
        <v>49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8" customHeight="1" x14ac:dyDescent="0.25">
      <c r="A2" s="5"/>
      <c r="B2" s="5"/>
      <c r="C2" s="5"/>
      <c r="D2" s="5"/>
      <c r="E2" s="5"/>
      <c r="F2" s="5"/>
      <c r="G2" s="30"/>
      <c r="H2" s="30"/>
      <c r="I2" s="5"/>
      <c r="J2" s="5"/>
    </row>
    <row r="3" spans="1:10" ht="18" customHeight="1" x14ac:dyDescent="0.25">
      <c r="A3" s="30"/>
      <c r="B3" s="30"/>
      <c r="C3" s="30"/>
      <c r="D3" s="30"/>
      <c r="E3" s="273" t="s">
        <v>284</v>
      </c>
      <c r="F3" s="267"/>
      <c r="G3" s="267"/>
      <c r="H3" s="30"/>
      <c r="I3" s="30"/>
      <c r="J3" s="30"/>
    </row>
    <row r="4" spans="1:10" ht="18" customHeight="1" x14ac:dyDescent="0.25">
      <c r="A4" s="30"/>
      <c r="B4" s="30"/>
      <c r="C4" s="30"/>
      <c r="D4" s="30"/>
      <c r="E4" s="213"/>
      <c r="F4" s="214"/>
      <c r="G4" s="214"/>
      <c r="H4" s="30"/>
      <c r="I4" s="30"/>
      <c r="J4" s="30"/>
    </row>
    <row r="5" spans="1:10" ht="15.75" x14ac:dyDescent="0.25">
      <c r="A5" s="246" t="s">
        <v>32</v>
      </c>
      <c r="B5" s="246"/>
      <c r="C5" s="246"/>
      <c r="D5" s="246"/>
      <c r="E5" s="246"/>
      <c r="F5" s="246"/>
      <c r="G5" s="246"/>
      <c r="H5" s="246"/>
      <c r="I5" s="263"/>
      <c r="J5" s="263"/>
    </row>
    <row r="6" spans="1:10" ht="18" x14ac:dyDescent="0.25">
      <c r="A6" s="5"/>
      <c r="B6" s="5"/>
      <c r="C6" s="5"/>
      <c r="D6" s="5"/>
      <c r="E6" s="5"/>
      <c r="F6" s="5"/>
      <c r="G6" s="30"/>
      <c r="H6" s="30"/>
      <c r="I6" s="6"/>
      <c r="J6" s="6"/>
    </row>
    <row r="7" spans="1:10" ht="18" customHeight="1" x14ac:dyDescent="0.25">
      <c r="A7" s="246" t="s">
        <v>29</v>
      </c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8" x14ac:dyDescent="0.25">
      <c r="A8" s="5"/>
      <c r="B8" s="5"/>
      <c r="C8" s="5"/>
      <c r="D8" s="5"/>
      <c r="E8" s="5"/>
      <c r="F8" s="5"/>
      <c r="G8" s="30"/>
      <c r="H8" s="30"/>
      <c r="I8" s="6"/>
      <c r="J8" s="6"/>
    </row>
    <row r="9" spans="1:10" ht="38.25" x14ac:dyDescent="0.25">
      <c r="A9" s="26" t="s">
        <v>14</v>
      </c>
      <c r="B9" s="25" t="s">
        <v>15</v>
      </c>
      <c r="C9" s="25" t="s">
        <v>16</v>
      </c>
      <c r="D9" s="25" t="s">
        <v>52</v>
      </c>
      <c r="E9" s="25" t="s">
        <v>198</v>
      </c>
      <c r="F9" s="26" t="s">
        <v>233</v>
      </c>
      <c r="G9" s="26" t="s">
        <v>253</v>
      </c>
      <c r="H9" s="26" t="s">
        <v>247</v>
      </c>
      <c r="I9" s="26" t="s">
        <v>45</v>
      </c>
      <c r="J9" s="26" t="s">
        <v>46</v>
      </c>
    </row>
    <row r="10" spans="1:10" ht="25.5" x14ac:dyDescent="0.25">
      <c r="A10" s="13">
        <v>8</v>
      </c>
      <c r="B10" s="13"/>
      <c r="C10" s="13"/>
      <c r="D10" s="13" t="s">
        <v>30</v>
      </c>
      <c r="E10" s="10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</row>
    <row r="11" spans="1:10" x14ac:dyDescent="0.25">
      <c r="A11" s="13"/>
      <c r="B11" s="18">
        <v>84</v>
      </c>
      <c r="C11" s="18"/>
      <c r="D11" s="18" t="s">
        <v>36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ht="25.5" x14ac:dyDescent="0.25">
      <c r="A12" s="14"/>
      <c r="B12" s="14"/>
      <c r="C12" s="15">
        <v>81</v>
      </c>
      <c r="D12" s="20" t="s">
        <v>37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</row>
    <row r="13" spans="1:10" ht="25.5" x14ac:dyDescent="0.25">
      <c r="A13" s="16">
        <v>5</v>
      </c>
      <c r="B13" s="17"/>
      <c r="C13" s="17"/>
      <c r="D13" s="31" t="s">
        <v>31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</row>
    <row r="14" spans="1:10" ht="25.5" x14ac:dyDescent="0.25">
      <c r="A14" s="18"/>
      <c r="B14" s="18">
        <v>54</v>
      </c>
      <c r="C14" s="18"/>
      <c r="D14" s="32" t="s">
        <v>38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x14ac:dyDescent="0.25">
      <c r="A15" s="18"/>
      <c r="B15" s="18"/>
      <c r="C15" s="15">
        <v>11</v>
      </c>
      <c r="D15" s="15" t="s">
        <v>18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x14ac:dyDescent="0.25">
      <c r="A16" s="18"/>
      <c r="B16" s="18"/>
      <c r="C16" s="15">
        <v>31</v>
      </c>
      <c r="D16" s="15" t="s">
        <v>39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9" spans="1:8" x14ac:dyDescent="0.25">
      <c r="A19" t="s">
        <v>276</v>
      </c>
      <c r="H19" t="s">
        <v>277</v>
      </c>
    </row>
    <row r="20" spans="1:8" x14ac:dyDescent="0.25">
      <c r="A20" t="s">
        <v>279</v>
      </c>
    </row>
    <row r="21" spans="1:8" x14ac:dyDescent="0.25">
      <c r="A21" t="s">
        <v>285</v>
      </c>
      <c r="H21" t="s">
        <v>286</v>
      </c>
    </row>
  </sheetData>
  <mergeCells count="4">
    <mergeCell ref="A1:J1"/>
    <mergeCell ref="A5:J5"/>
    <mergeCell ref="A7:J7"/>
    <mergeCell ref="E3:G3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28"/>
  <sheetViews>
    <sheetView topLeftCell="A118" workbookViewId="0">
      <selection activeCell="A127" sqref="A127"/>
    </sheetView>
  </sheetViews>
  <sheetFormatPr defaultRowHeight="15" x14ac:dyDescent="0.25"/>
  <cols>
    <col min="1" max="1" width="7.85546875" bestFit="1" customWidth="1"/>
    <col min="2" max="2" width="8.42578125" bestFit="1" customWidth="1"/>
    <col min="3" max="3" width="3.42578125" customWidth="1"/>
    <col min="4" max="4" width="36.7109375" customWidth="1"/>
    <col min="5" max="5" width="14.7109375" customWidth="1"/>
    <col min="6" max="7" width="16" customWidth="1"/>
    <col min="8" max="8" width="12.42578125" customWidth="1"/>
    <col min="9" max="9" width="14" customWidth="1"/>
    <col min="10" max="10" width="12" customWidth="1"/>
  </cols>
  <sheetData>
    <row r="1" spans="1:10" ht="49.5" customHeight="1" x14ac:dyDescent="0.25">
      <c r="A1" s="246" t="s">
        <v>49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18" x14ac:dyDescent="0.25">
      <c r="A2" s="5"/>
      <c r="B2" s="5"/>
      <c r="C2" s="5"/>
      <c r="D2" s="5"/>
      <c r="E2" s="246" t="s">
        <v>282</v>
      </c>
      <c r="F2" s="269"/>
      <c r="G2" s="267"/>
      <c r="H2" s="175"/>
      <c r="I2" s="6"/>
      <c r="J2" s="6"/>
    </row>
    <row r="3" spans="1:10" ht="18" customHeight="1" x14ac:dyDescent="0.25">
      <c r="A3" s="246" t="s">
        <v>283</v>
      </c>
      <c r="B3" s="247"/>
      <c r="C3" s="247"/>
      <c r="D3" s="247"/>
      <c r="E3" s="247"/>
      <c r="F3" s="247"/>
      <c r="G3" s="247"/>
      <c r="H3" s="247"/>
      <c r="I3" s="247"/>
      <c r="J3" s="247"/>
    </row>
    <row r="4" spans="1:10" ht="32.25" customHeight="1" x14ac:dyDescent="0.25">
      <c r="A4" s="5"/>
      <c r="B4" s="5"/>
      <c r="C4" s="5"/>
      <c r="D4" s="30"/>
      <c r="E4" s="158"/>
      <c r="F4" s="5"/>
      <c r="G4" s="30"/>
      <c r="H4" s="30"/>
      <c r="I4" s="6"/>
      <c r="J4" s="6" t="s">
        <v>169</v>
      </c>
    </row>
    <row r="5" spans="1:10" ht="36" customHeight="1" x14ac:dyDescent="0.25">
      <c r="A5" s="297" t="s">
        <v>33</v>
      </c>
      <c r="B5" s="298"/>
      <c r="C5" s="299"/>
      <c r="D5" s="25" t="s">
        <v>34</v>
      </c>
      <c r="E5" s="150" t="s">
        <v>198</v>
      </c>
      <c r="F5" s="26" t="s">
        <v>233</v>
      </c>
      <c r="G5" s="157" t="s">
        <v>254</v>
      </c>
      <c r="H5" s="26" t="s">
        <v>247</v>
      </c>
      <c r="I5" s="26" t="s">
        <v>45</v>
      </c>
      <c r="J5" s="26" t="s">
        <v>46</v>
      </c>
    </row>
    <row r="6" spans="1:10" ht="33" customHeight="1" x14ac:dyDescent="0.25">
      <c r="A6" s="303" t="s">
        <v>176</v>
      </c>
      <c r="B6" s="304"/>
      <c r="C6" s="305"/>
      <c r="D6" s="101" t="s">
        <v>177</v>
      </c>
      <c r="E6" s="151">
        <f>E7+E32+E50+E55+E67+E95+E105</f>
        <v>912830.98999999987</v>
      </c>
      <c r="F6" s="206">
        <f>F7+F32+F46+F50+F55+F67+F95+F105</f>
        <v>1152810.6499999999</v>
      </c>
      <c r="G6" s="210">
        <f>G7+G32+G46+G50+G55+G67+G95+G105+G115</f>
        <v>1124654.1799999997</v>
      </c>
      <c r="H6" s="177">
        <f>G6-F6</f>
        <v>-28156.470000000205</v>
      </c>
      <c r="I6" s="217">
        <v>883502</v>
      </c>
      <c r="J6" s="217">
        <f>J7+J32+J50+J55+J67+J95+J105</f>
        <v>883502</v>
      </c>
    </row>
    <row r="7" spans="1:10" ht="25.5" x14ac:dyDescent="0.25">
      <c r="A7" s="283" t="s">
        <v>53</v>
      </c>
      <c r="B7" s="284"/>
      <c r="C7" s="285"/>
      <c r="D7" s="35" t="s">
        <v>143</v>
      </c>
      <c r="E7" s="97">
        <f>E8+E15+E19+E26</f>
        <v>867267.67999999993</v>
      </c>
      <c r="F7" s="178">
        <f>F8+F15+F19+F26</f>
        <v>1075860.1199999999</v>
      </c>
      <c r="G7" s="207">
        <f>G8+G15+G19+G26</f>
        <v>1000096.6099999999</v>
      </c>
      <c r="H7" s="178">
        <f>G7-F7</f>
        <v>-75763.510000000009</v>
      </c>
      <c r="I7" s="218">
        <f>I8+I15+I19+I26</f>
        <v>879029</v>
      </c>
      <c r="J7" s="218">
        <f>J8+J15+J19+J26</f>
        <v>879029</v>
      </c>
    </row>
    <row r="8" spans="1:10" ht="25.5" x14ac:dyDescent="0.25">
      <c r="A8" s="283" t="s">
        <v>136</v>
      </c>
      <c r="B8" s="284"/>
      <c r="C8" s="285"/>
      <c r="D8" s="35" t="s">
        <v>137</v>
      </c>
      <c r="E8" s="97">
        <f>E9</f>
        <v>41775.800000000003</v>
      </c>
      <c r="F8" s="178">
        <f t="shared" ref="F8:J8" si="0">F9</f>
        <v>42280.92</v>
      </c>
      <c r="G8" s="207">
        <f t="shared" si="0"/>
        <v>42280.920000000006</v>
      </c>
      <c r="H8" s="178">
        <f>G8-F8</f>
        <v>0</v>
      </c>
      <c r="I8" s="218">
        <f t="shared" si="0"/>
        <v>41776</v>
      </c>
      <c r="J8" s="218">
        <f t="shared" si="0"/>
        <v>41776</v>
      </c>
    </row>
    <row r="9" spans="1:10" x14ac:dyDescent="0.25">
      <c r="A9" s="286">
        <v>48007</v>
      </c>
      <c r="B9" s="287"/>
      <c r="C9" s="288"/>
      <c r="D9" s="49" t="s">
        <v>132</v>
      </c>
      <c r="E9" s="98">
        <f>E10</f>
        <v>41775.800000000003</v>
      </c>
      <c r="F9" s="179">
        <f t="shared" ref="F9:J9" si="1">F10</f>
        <v>42280.92</v>
      </c>
      <c r="G9" s="208">
        <f t="shared" si="1"/>
        <v>42280.920000000006</v>
      </c>
      <c r="H9" s="179">
        <f>G9-F9</f>
        <v>0</v>
      </c>
      <c r="I9" s="219">
        <f t="shared" si="1"/>
        <v>41776</v>
      </c>
      <c r="J9" s="219">
        <f t="shared" si="1"/>
        <v>41776</v>
      </c>
    </row>
    <row r="10" spans="1:10" x14ac:dyDescent="0.25">
      <c r="A10" s="274">
        <v>3</v>
      </c>
      <c r="B10" s="275"/>
      <c r="C10" s="276"/>
      <c r="D10" s="34" t="s">
        <v>22</v>
      </c>
      <c r="E10" s="10">
        <f>E12+E13+E14</f>
        <v>41775.800000000003</v>
      </c>
      <c r="F10" s="180">
        <f t="shared" ref="F10" si="2">F11+F12+F13</f>
        <v>42280.92</v>
      </c>
      <c r="G10" s="209">
        <f>G11+G12+G13+G14</f>
        <v>42280.920000000006</v>
      </c>
      <c r="H10" s="180">
        <f>G10-F10</f>
        <v>0</v>
      </c>
      <c r="I10" s="108">
        <f t="shared" ref="I10:J10" si="3">I11+I12+I13</f>
        <v>41776</v>
      </c>
      <c r="J10" s="108">
        <f t="shared" si="3"/>
        <v>41776</v>
      </c>
    </row>
    <row r="11" spans="1:10" x14ac:dyDescent="0.25">
      <c r="A11" s="280">
        <v>31</v>
      </c>
      <c r="B11" s="281"/>
      <c r="C11" s="282"/>
      <c r="D11" s="34" t="s">
        <v>23</v>
      </c>
      <c r="E11" s="10">
        <v>0</v>
      </c>
      <c r="F11" s="84">
        <v>0</v>
      </c>
      <c r="G11" s="125">
        <v>0</v>
      </c>
      <c r="H11" s="180">
        <f t="shared" ref="H11:H14" si="4">G11-F11</f>
        <v>0</v>
      </c>
      <c r="I11" s="109">
        <v>0</v>
      </c>
      <c r="J11" s="145">
        <v>0</v>
      </c>
    </row>
    <row r="12" spans="1:10" x14ac:dyDescent="0.25">
      <c r="A12" s="280">
        <v>32</v>
      </c>
      <c r="B12" s="281"/>
      <c r="C12" s="282"/>
      <c r="D12" s="34" t="s">
        <v>35</v>
      </c>
      <c r="E12" s="10">
        <v>41069.4</v>
      </c>
      <c r="F12" s="84">
        <v>41778.92</v>
      </c>
      <c r="G12" s="125">
        <v>41527.760000000002</v>
      </c>
      <c r="H12" s="180">
        <f t="shared" si="4"/>
        <v>-251.15999999999622</v>
      </c>
      <c r="I12" s="109">
        <v>41243</v>
      </c>
      <c r="J12" s="145">
        <v>41243</v>
      </c>
    </row>
    <row r="13" spans="1:10" x14ac:dyDescent="0.25">
      <c r="A13" s="51">
        <v>34</v>
      </c>
      <c r="B13" s="52"/>
      <c r="C13" s="53"/>
      <c r="D13" s="50" t="s">
        <v>135</v>
      </c>
      <c r="E13" s="10">
        <v>573.4</v>
      </c>
      <c r="F13" s="84">
        <v>502</v>
      </c>
      <c r="G13" s="125">
        <v>553</v>
      </c>
      <c r="H13" s="180">
        <f t="shared" si="4"/>
        <v>51</v>
      </c>
      <c r="I13" s="109">
        <v>533</v>
      </c>
      <c r="J13" s="145">
        <v>533</v>
      </c>
    </row>
    <row r="14" spans="1:10" x14ac:dyDescent="0.25">
      <c r="A14" s="139">
        <v>38</v>
      </c>
      <c r="B14" s="140"/>
      <c r="C14" s="141"/>
      <c r="D14" s="142" t="s">
        <v>199</v>
      </c>
      <c r="E14" s="10">
        <v>133</v>
      </c>
      <c r="F14" s="180">
        <v>0</v>
      </c>
      <c r="G14" s="209">
        <v>200.16</v>
      </c>
      <c r="H14" s="180">
        <f t="shared" si="4"/>
        <v>200.16</v>
      </c>
      <c r="I14" s="108">
        <v>0</v>
      </c>
      <c r="J14" s="220">
        <v>0</v>
      </c>
    </row>
    <row r="15" spans="1:10" ht="25.5" x14ac:dyDescent="0.25">
      <c r="A15" s="283" t="s">
        <v>138</v>
      </c>
      <c r="B15" s="284"/>
      <c r="C15" s="285"/>
      <c r="D15" s="76" t="s">
        <v>101</v>
      </c>
      <c r="E15" s="97">
        <f>E16</f>
        <v>27837</v>
      </c>
      <c r="F15" s="178">
        <f t="shared" ref="F15:J15" si="5">F16</f>
        <v>30686.57</v>
      </c>
      <c r="G15" s="207">
        <f t="shared" si="5"/>
        <v>19218.05</v>
      </c>
      <c r="H15" s="178">
        <f t="shared" ref="H15:H21" si="6">G15-F15</f>
        <v>-11468.52</v>
      </c>
      <c r="I15" s="218">
        <f t="shared" si="5"/>
        <v>27699</v>
      </c>
      <c r="J15" s="218">
        <f t="shared" si="5"/>
        <v>27699</v>
      </c>
    </row>
    <row r="16" spans="1:10" x14ac:dyDescent="0.25">
      <c r="A16" s="286">
        <v>48007</v>
      </c>
      <c r="B16" s="287"/>
      <c r="C16" s="288"/>
      <c r="D16" s="79" t="s">
        <v>132</v>
      </c>
      <c r="E16" s="98">
        <f>E17</f>
        <v>27837</v>
      </c>
      <c r="F16" s="179">
        <f t="shared" ref="F16:J16" si="7">F17</f>
        <v>30686.57</v>
      </c>
      <c r="G16" s="208">
        <f t="shared" si="7"/>
        <v>19218.05</v>
      </c>
      <c r="H16" s="179">
        <f t="shared" si="6"/>
        <v>-11468.52</v>
      </c>
      <c r="I16" s="219">
        <f t="shared" si="7"/>
        <v>27699</v>
      </c>
      <c r="J16" s="219">
        <f t="shared" si="7"/>
        <v>27699</v>
      </c>
    </row>
    <row r="17" spans="1:10" x14ac:dyDescent="0.25">
      <c r="A17" s="274">
        <v>3</v>
      </c>
      <c r="B17" s="275"/>
      <c r="C17" s="276"/>
      <c r="D17" s="72" t="s">
        <v>22</v>
      </c>
      <c r="E17" s="10">
        <f>E18</f>
        <v>27837</v>
      </c>
      <c r="F17" s="180">
        <f t="shared" ref="F17:J17" si="8">F18</f>
        <v>30686.57</v>
      </c>
      <c r="G17" s="209">
        <f t="shared" si="8"/>
        <v>19218.05</v>
      </c>
      <c r="H17" s="180">
        <f t="shared" si="6"/>
        <v>-11468.52</v>
      </c>
      <c r="I17" s="108">
        <f t="shared" si="8"/>
        <v>27699</v>
      </c>
      <c r="J17" s="108">
        <f t="shared" si="8"/>
        <v>27699</v>
      </c>
    </row>
    <row r="18" spans="1:10" x14ac:dyDescent="0.25">
      <c r="A18" s="280">
        <v>32</v>
      </c>
      <c r="B18" s="281"/>
      <c r="C18" s="282"/>
      <c r="D18" s="72" t="s">
        <v>35</v>
      </c>
      <c r="E18" s="10">
        <v>27837</v>
      </c>
      <c r="F18" s="84">
        <v>30686.57</v>
      </c>
      <c r="G18" s="125">
        <v>19218.05</v>
      </c>
      <c r="H18" s="180">
        <f t="shared" si="6"/>
        <v>-11468.52</v>
      </c>
      <c r="I18" s="109">
        <v>27699</v>
      </c>
      <c r="J18" s="145">
        <v>27699</v>
      </c>
    </row>
    <row r="19" spans="1:10" x14ac:dyDescent="0.25">
      <c r="A19" s="283" t="s">
        <v>140</v>
      </c>
      <c r="B19" s="284"/>
      <c r="C19" s="285"/>
      <c r="D19" s="76" t="s">
        <v>141</v>
      </c>
      <c r="E19" s="97">
        <f>E20+E23</f>
        <v>1773.28</v>
      </c>
      <c r="F19" s="178">
        <f t="shared" ref="F19:G21" si="9">F20</f>
        <v>564.77</v>
      </c>
      <c r="G19" s="207">
        <f t="shared" si="9"/>
        <v>842.84</v>
      </c>
      <c r="H19" s="178">
        <f t="shared" si="6"/>
        <v>278.07000000000005</v>
      </c>
      <c r="I19" s="218">
        <f t="shared" ref="I19:J19" si="10">I20</f>
        <v>265</v>
      </c>
      <c r="J19" s="218">
        <f t="shared" si="10"/>
        <v>265</v>
      </c>
    </row>
    <row r="20" spans="1:10" ht="19.5" customHeight="1" x14ac:dyDescent="0.25">
      <c r="A20" s="286">
        <v>47400</v>
      </c>
      <c r="B20" s="287"/>
      <c r="C20" s="288"/>
      <c r="D20" s="79" t="s">
        <v>133</v>
      </c>
      <c r="E20" s="98">
        <f>E21</f>
        <v>1279.05</v>
      </c>
      <c r="F20" s="84">
        <f t="shared" si="9"/>
        <v>564.77</v>
      </c>
      <c r="G20" s="125">
        <f t="shared" si="9"/>
        <v>842.84</v>
      </c>
      <c r="H20" s="180">
        <f t="shared" si="6"/>
        <v>278.07000000000005</v>
      </c>
      <c r="I20" s="109">
        <f>I21</f>
        <v>265</v>
      </c>
      <c r="J20" s="145">
        <f>J21</f>
        <v>265</v>
      </c>
    </row>
    <row r="21" spans="1:10" x14ac:dyDescent="0.25">
      <c r="A21" s="274">
        <v>3</v>
      </c>
      <c r="B21" s="275"/>
      <c r="C21" s="276"/>
      <c r="D21" s="72" t="s">
        <v>22</v>
      </c>
      <c r="E21" s="10">
        <f>E22</f>
        <v>1279.05</v>
      </c>
      <c r="F21" s="84">
        <f t="shared" si="9"/>
        <v>564.77</v>
      </c>
      <c r="G21" s="125">
        <f t="shared" si="9"/>
        <v>842.84</v>
      </c>
      <c r="H21" s="180">
        <f t="shared" si="6"/>
        <v>278.07000000000005</v>
      </c>
      <c r="I21" s="109">
        <f>I22</f>
        <v>265</v>
      </c>
      <c r="J21" s="145">
        <f>J22</f>
        <v>265</v>
      </c>
    </row>
    <row r="22" spans="1:10" x14ac:dyDescent="0.25">
      <c r="A22" s="300">
        <v>32</v>
      </c>
      <c r="B22" s="301"/>
      <c r="C22" s="302"/>
      <c r="D22" s="72" t="s">
        <v>35</v>
      </c>
      <c r="E22" s="10">
        <v>1279.05</v>
      </c>
      <c r="F22" s="84">
        <v>564.77</v>
      </c>
      <c r="G22" s="125">
        <v>842.84</v>
      </c>
      <c r="H22" s="180">
        <f t="shared" ref="H22:H25" si="11">G22-F22</f>
        <v>278.07000000000005</v>
      </c>
      <c r="I22" s="109">
        <v>265</v>
      </c>
      <c r="J22" s="145">
        <v>265</v>
      </c>
    </row>
    <row r="23" spans="1:10" x14ac:dyDescent="0.25">
      <c r="A23" s="152">
        <v>62400</v>
      </c>
      <c r="B23" s="153"/>
      <c r="C23" s="154"/>
      <c r="D23" s="138" t="s">
        <v>203</v>
      </c>
      <c r="E23" s="98">
        <v>494.23</v>
      </c>
      <c r="F23" s="180">
        <v>0</v>
      </c>
      <c r="G23" s="209">
        <v>0</v>
      </c>
      <c r="H23" s="180">
        <f t="shared" si="11"/>
        <v>0</v>
      </c>
      <c r="I23" s="219">
        <v>0</v>
      </c>
      <c r="J23" s="221">
        <v>0</v>
      </c>
    </row>
    <row r="24" spans="1:10" x14ac:dyDescent="0.25">
      <c r="A24" s="274">
        <v>3</v>
      </c>
      <c r="B24" s="275"/>
      <c r="C24" s="276"/>
      <c r="D24" s="135" t="s">
        <v>22</v>
      </c>
      <c r="E24" s="98">
        <v>494</v>
      </c>
      <c r="F24" s="180">
        <v>0</v>
      </c>
      <c r="G24" s="209">
        <v>0</v>
      </c>
      <c r="H24" s="180">
        <f t="shared" si="11"/>
        <v>0</v>
      </c>
      <c r="I24" s="108">
        <v>0</v>
      </c>
      <c r="J24" s="220">
        <v>0</v>
      </c>
    </row>
    <row r="25" spans="1:10" x14ac:dyDescent="0.25">
      <c r="A25" s="300">
        <v>32</v>
      </c>
      <c r="B25" s="301"/>
      <c r="C25" s="302"/>
      <c r="D25" s="135" t="s">
        <v>35</v>
      </c>
      <c r="E25" s="10">
        <v>494</v>
      </c>
      <c r="F25" s="180">
        <v>0</v>
      </c>
      <c r="G25" s="209">
        <v>0</v>
      </c>
      <c r="H25" s="180">
        <f t="shared" si="11"/>
        <v>0</v>
      </c>
      <c r="I25" s="108">
        <v>0</v>
      </c>
      <c r="J25" s="220">
        <v>0</v>
      </c>
    </row>
    <row r="26" spans="1:10" x14ac:dyDescent="0.25">
      <c r="A26" s="283" t="s">
        <v>139</v>
      </c>
      <c r="B26" s="284"/>
      <c r="C26" s="285"/>
      <c r="D26" s="76" t="s">
        <v>60</v>
      </c>
      <c r="E26" s="97">
        <f>E27</f>
        <v>795881.6</v>
      </c>
      <c r="F26" s="178">
        <f t="shared" ref="F26:J26" si="12">F27</f>
        <v>1002327.86</v>
      </c>
      <c r="G26" s="207">
        <f t="shared" si="12"/>
        <v>937754.79999999993</v>
      </c>
      <c r="H26" s="178">
        <f>G26-F26</f>
        <v>-64573.060000000056</v>
      </c>
      <c r="I26" s="218">
        <f t="shared" si="12"/>
        <v>809289</v>
      </c>
      <c r="J26" s="218">
        <f t="shared" si="12"/>
        <v>809289</v>
      </c>
    </row>
    <row r="27" spans="1:10" ht="25.5" x14ac:dyDescent="0.25">
      <c r="A27" s="80">
        <v>53082</v>
      </c>
      <c r="B27" s="74"/>
      <c r="C27" s="75"/>
      <c r="D27" s="79" t="s">
        <v>142</v>
      </c>
      <c r="E27" s="98">
        <f>E28</f>
        <v>795881.6</v>
      </c>
      <c r="F27" s="179">
        <f t="shared" ref="F27:J27" si="13">F28</f>
        <v>1002327.86</v>
      </c>
      <c r="G27" s="208">
        <f t="shared" si="13"/>
        <v>937754.79999999993</v>
      </c>
      <c r="H27" s="179">
        <f>G27-F27</f>
        <v>-64573.060000000056</v>
      </c>
      <c r="I27" s="219">
        <f t="shared" si="13"/>
        <v>809289</v>
      </c>
      <c r="J27" s="219">
        <f t="shared" si="13"/>
        <v>809289</v>
      </c>
    </row>
    <row r="28" spans="1:10" x14ac:dyDescent="0.25">
      <c r="A28" s="274">
        <v>3</v>
      </c>
      <c r="B28" s="275"/>
      <c r="C28" s="276"/>
      <c r="D28" s="72" t="s">
        <v>22</v>
      </c>
      <c r="E28" s="10">
        <f>E29+E30+E31</f>
        <v>795881.6</v>
      </c>
      <c r="F28" s="180">
        <f t="shared" ref="F28:G28" si="14">F29+F30+F31</f>
        <v>1002327.86</v>
      </c>
      <c r="G28" s="209">
        <f t="shared" si="14"/>
        <v>937754.79999999993</v>
      </c>
      <c r="H28" s="180">
        <f>G28-F28</f>
        <v>-64573.060000000056</v>
      </c>
      <c r="I28" s="108">
        <f t="shared" ref="I28:J28" si="15">I29+I30+I31</f>
        <v>809289</v>
      </c>
      <c r="J28" s="108">
        <f t="shared" si="15"/>
        <v>809289</v>
      </c>
    </row>
    <row r="29" spans="1:10" x14ac:dyDescent="0.25">
      <c r="A29" s="280">
        <v>31</v>
      </c>
      <c r="B29" s="281"/>
      <c r="C29" s="282"/>
      <c r="D29" s="72" t="s">
        <v>23</v>
      </c>
      <c r="E29" s="10">
        <v>787400</v>
      </c>
      <c r="F29" s="84">
        <v>999444.76</v>
      </c>
      <c r="G29" s="125">
        <v>934751.7</v>
      </c>
      <c r="H29" s="180">
        <f t="shared" ref="H29:H31" si="16">G29-F29</f>
        <v>-64693.060000000056</v>
      </c>
      <c r="I29" s="109">
        <v>805214</v>
      </c>
      <c r="J29" s="145">
        <v>805214</v>
      </c>
    </row>
    <row r="30" spans="1:10" x14ac:dyDescent="0.25">
      <c r="A30" s="280">
        <v>32</v>
      </c>
      <c r="B30" s="281"/>
      <c r="C30" s="282"/>
      <c r="D30" s="72" t="s">
        <v>35</v>
      </c>
      <c r="E30" s="10">
        <v>7453</v>
      </c>
      <c r="F30" s="84">
        <v>2750.1</v>
      </c>
      <c r="G30" s="125">
        <v>2870.1</v>
      </c>
      <c r="H30" s="180">
        <f t="shared" si="16"/>
        <v>120</v>
      </c>
      <c r="I30" s="109">
        <v>3942</v>
      </c>
      <c r="J30" s="145">
        <v>3942</v>
      </c>
    </row>
    <row r="31" spans="1:10" x14ac:dyDescent="0.25">
      <c r="A31" s="73">
        <v>34</v>
      </c>
      <c r="B31" s="74"/>
      <c r="C31" s="75"/>
      <c r="D31" s="72" t="s">
        <v>135</v>
      </c>
      <c r="E31" s="10">
        <v>1028.5999999999999</v>
      </c>
      <c r="F31" s="84">
        <v>133</v>
      </c>
      <c r="G31" s="125">
        <v>133</v>
      </c>
      <c r="H31" s="180">
        <f t="shared" si="16"/>
        <v>0</v>
      </c>
      <c r="I31" s="109">
        <v>133</v>
      </c>
      <c r="J31" s="145">
        <v>133</v>
      </c>
    </row>
    <row r="32" spans="1:10" ht="25.5" x14ac:dyDescent="0.25">
      <c r="A32" s="283" t="s">
        <v>144</v>
      </c>
      <c r="B32" s="284"/>
      <c r="C32" s="285"/>
      <c r="D32" s="76" t="s">
        <v>145</v>
      </c>
      <c r="E32" s="97">
        <f>E33+E40</f>
        <v>4427</v>
      </c>
      <c r="F32" s="178">
        <f>F33+F40</f>
        <v>1327.23</v>
      </c>
      <c r="G32" s="207">
        <f>G33+G36+G40</f>
        <v>21186.59</v>
      </c>
      <c r="H32" s="178">
        <f>G32-F32</f>
        <v>19859.36</v>
      </c>
      <c r="I32" s="218">
        <f>I33+I40</f>
        <v>4473</v>
      </c>
      <c r="J32" s="218">
        <f>J33+J40</f>
        <v>4473</v>
      </c>
    </row>
    <row r="33" spans="1:10" x14ac:dyDescent="0.25">
      <c r="A33" s="283" t="s">
        <v>146</v>
      </c>
      <c r="B33" s="284"/>
      <c r="C33" s="285"/>
      <c r="D33" s="76" t="s">
        <v>147</v>
      </c>
      <c r="E33" s="97">
        <f>E34</f>
        <v>3100</v>
      </c>
      <c r="F33" s="178">
        <f t="shared" ref="F33:J33" si="17">F34</f>
        <v>0</v>
      </c>
      <c r="G33" s="207">
        <f t="shared" si="17"/>
        <v>15210</v>
      </c>
      <c r="H33" s="180">
        <f>G33-F33</f>
        <v>15210</v>
      </c>
      <c r="I33" s="218">
        <f t="shared" si="17"/>
        <v>3146</v>
      </c>
      <c r="J33" s="218">
        <f t="shared" si="17"/>
        <v>3146</v>
      </c>
    </row>
    <row r="34" spans="1:10" x14ac:dyDescent="0.25">
      <c r="A34" s="80">
        <v>11001</v>
      </c>
      <c r="B34" s="74"/>
      <c r="C34" s="75"/>
      <c r="D34" s="79" t="s">
        <v>71</v>
      </c>
      <c r="E34" s="10">
        <f>E35</f>
        <v>3100</v>
      </c>
      <c r="F34" s="180">
        <f t="shared" ref="F34:J34" si="18">F35</f>
        <v>0</v>
      </c>
      <c r="G34" s="209">
        <f t="shared" si="18"/>
        <v>15210</v>
      </c>
      <c r="H34" s="180">
        <f>G34-F34</f>
        <v>15210</v>
      </c>
      <c r="I34" s="108">
        <f t="shared" si="18"/>
        <v>3146</v>
      </c>
      <c r="J34" s="108">
        <f t="shared" si="18"/>
        <v>3146</v>
      </c>
    </row>
    <row r="35" spans="1:10" x14ac:dyDescent="0.25">
      <c r="A35" s="280">
        <v>32</v>
      </c>
      <c r="B35" s="281"/>
      <c r="C35" s="282"/>
      <c r="D35" s="72" t="s">
        <v>35</v>
      </c>
      <c r="E35" s="10">
        <v>3100</v>
      </c>
      <c r="F35" s="84">
        <v>0</v>
      </c>
      <c r="G35" s="125">
        <v>15210</v>
      </c>
      <c r="H35" s="180">
        <f>G35-F35</f>
        <v>15210</v>
      </c>
      <c r="I35" s="109">
        <v>3146</v>
      </c>
      <c r="J35" s="145">
        <v>3146</v>
      </c>
    </row>
    <row r="36" spans="1:10" x14ac:dyDescent="0.25">
      <c r="A36" s="292" t="s">
        <v>267</v>
      </c>
      <c r="B36" s="293"/>
      <c r="C36" s="294"/>
      <c r="D36" s="198" t="s">
        <v>268</v>
      </c>
      <c r="E36" s="97">
        <v>0</v>
      </c>
      <c r="F36" s="178">
        <v>0</v>
      </c>
      <c r="G36" s="207">
        <f>G37</f>
        <v>4649.3600000000006</v>
      </c>
      <c r="H36" s="180">
        <f>G36-F36</f>
        <v>4649.3600000000006</v>
      </c>
      <c r="I36" s="108"/>
      <c r="J36" s="220"/>
    </row>
    <row r="37" spans="1:10" x14ac:dyDescent="0.25">
      <c r="A37" s="201">
        <v>11001</v>
      </c>
      <c r="B37" s="193"/>
      <c r="C37" s="194"/>
      <c r="D37" s="200" t="s">
        <v>71</v>
      </c>
      <c r="E37" s="10">
        <v>0</v>
      </c>
      <c r="F37" s="180">
        <v>0</v>
      </c>
      <c r="G37" s="209">
        <f>G38+G39</f>
        <v>4649.3600000000006</v>
      </c>
      <c r="H37" s="180">
        <f t="shared" ref="H37:H39" si="19">G37-F37</f>
        <v>4649.3600000000006</v>
      </c>
      <c r="I37" s="108"/>
      <c r="J37" s="220"/>
    </row>
    <row r="38" spans="1:10" x14ac:dyDescent="0.25">
      <c r="A38" s="192">
        <v>31</v>
      </c>
      <c r="B38" s="193"/>
      <c r="C38" s="194"/>
      <c r="D38" s="197" t="s">
        <v>23</v>
      </c>
      <c r="E38" s="10">
        <v>0</v>
      </c>
      <c r="F38" s="180">
        <v>0</v>
      </c>
      <c r="G38" s="209">
        <v>4195.76</v>
      </c>
      <c r="H38" s="180">
        <f t="shared" si="19"/>
        <v>4195.76</v>
      </c>
      <c r="I38" s="108"/>
      <c r="J38" s="220"/>
    </row>
    <row r="39" spans="1:10" x14ac:dyDescent="0.25">
      <c r="A39" s="192">
        <v>32</v>
      </c>
      <c r="B39" s="193"/>
      <c r="C39" s="194"/>
      <c r="D39" s="197" t="s">
        <v>35</v>
      </c>
      <c r="E39" s="10">
        <v>0</v>
      </c>
      <c r="F39" s="180">
        <v>0</v>
      </c>
      <c r="G39" s="209">
        <v>453.6</v>
      </c>
      <c r="H39" s="180">
        <f t="shared" si="19"/>
        <v>453.6</v>
      </c>
      <c r="I39" s="108"/>
      <c r="J39" s="220"/>
    </row>
    <row r="40" spans="1:10" x14ac:dyDescent="0.25">
      <c r="A40" s="283" t="s">
        <v>148</v>
      </c>
      <c r="B40" s="284"/>
      <c r="C40" s="285"/>
      <c r="D40" s="76" t="s">
        <v>65</v>
      </c>
      <c r="E40" s="97">
        <f>E41</f>
        <v>1327</v>
      </c>
      <c r="F40" s="178">
        <f t="shared" ref="F40:J40" si="20">F41</f>
        <v>1327.23</v>
      </c>
      <c r="G40" s="207">
        <f t="shared" si="20"/>
        <v>1327.23</v>
      </c>
      <c r="H40" s="178">
        <f>G40-F40</f>
        <v>0</v>
      </c>
      <c r="I40" s="218">
        <f t="shared" si="20"/>
        <v>1327</v>
      </c>
      <c r="J40" s="218">
        <f t="shared" si="20"/>
        <v>1327</v>
      </c>
    </row>
    <row r="41" spans="1:10" x14ac:dyDescent="0.25">
      <c r="A41" s="80">
        <v>11001</v>
      </c>
      <c r="B41" s="74"/>
      <c r="C41" s="75"/>
      <c r="D41" s="79" t="s">
        <v>71</v>
      </c>
      <c r="E41" s="98">
        <v>1327</v>
      </c>
      <c r="F41" s="179">
        <f t="shared" ref="F41:G41" si="21">F43</f>
        <v>1327.23</v>
      </c>
      <c r="G41" s="208">
        <f t="shared" si="21"/>
        <v>1327.23</v>
      </c>
      <c r="H41" s="180">
        <f t="shared" ref="H41:H45" si="22">G41-F41</f>
        <v>0</v>
      </c>
      <c r="I41" s="219">
        <f t="shared" ref="I41:J41" si="23">I43</f>
        <v>1327</v>
      </c>
      <c r="J41" s="219">
        <f t="shared" si="23"/>
        <v>1327</v>
      </c>
    </row>
    <row r="42" spans="1:10" x14ac:dyDescent="0.25">
      <c r="A42" s="80">
        <v>3</v>
      </c>
      <c r="B42" s="130"/>
      <c r="C42" s="131"/>
      <c r="D42" s="138" t="s">
        <v>22</v>
      </c>
      <c r="E42" s="10">
        <v>1165</v>
      </c>
      <c r="F42" s="180">
        <f>F43</f>
        <v>1327.23</v>
      </c>
      <c r="G42" s="209">
        <f>G43</f>
        <v>1327.23</v>
      </c>
      <c r="H42" s="180">
        <f t="shared" si="22"/>
        <v>0</v>
      </c>
      <c r="I42" s="108">
        <v>1327</v>
      </c>
      <c r="J42" s="108">
        <v>1327</v>
      </c>
    </row>
    <row r="43" spans="1:10" x14ac:dyDescent="0.25">
      <c r="A43" s="280">
        <v>32</v>
      </c>
      <c r="B43" s="281"/>
      <c r="C43" s="282"/>
      <c r="D43" s="72" t="s">
        <v>35</v>
      </c>
      <c r="E43" s="10">
        <v>1165</v>
      </c>
      <c r="F43" s="180">
        <v>1327.23</v>
      </c>
      <c r="G43" s="209">
        <v>1327.23</v>
      </c>
      <c r="H43" s="180">
        <f t="shared" si="22"/>
        <v>0</v>
      </c>
      <c r="I43" s="108">
        <v>1327</v>
      </c>
      <c r="J43" s="108">
        <v>1327</v>
      </c>
    </row>
    <row r="44" spans="1:10" x14ac:dyDescent="0.25">
      <c r="A44" s="129">
        <v>4</v>
      </c>
      <c r="B44" s="130"/>
      <c r="C44" s="131"/>
      <c r="D44" s="135" t="s">
        <v>24</v>
      </c>
      <c r="E44" s="10">
        <f>E45</f>
        <v>163</v>
      </c>
      <c r="F44" s="180">
        <v>0</v>
      </c>
      <c r="G44" s="209">
        <v>0</v>
      </c>
      <c r="H44" s="180">
        <f t="shared" si="22"/>
        <v>0</v>
      </c>
      <c r="I44" s="108">
        <v>0</v>
      </c>
      <c r="J44" s="108"/>
    </row>
    <row r="45" spans="1:10" ht="25.5" x14ac:dyDescent="0.25">
      <c r="A45" s="129">
        <v>42</v>
      </c>
      <c r="B45" s="130"/>
      <c r="C45" s="131"/>
      <c r="D45" s="135" t="s">
        <v>50</v>
      </c>
      <c r="E45" s="10">
        <v>163</v>
      </c>
      <c r="F45" s="180">
        <v>0</v>
      </c>
      <c r="G45" s="209">
        <v>0</v>
      </c>
      <c r="H45" s="180">
        <f t="shared" si="22"/>
        <v>0</v>
      </c>
      <c r="I45" s="108">
        <v>0</v>
      </c>
      <c r="J45" s="108">
        <v>0</v>
      </c>
    </row>
    <row r="46" spans="1:10" ht="25.5" x14ac:dyDescent="0.25">
      <c r="A46" s="289" t="s">
        <v>234</v>
      </c>
      <c r="B46" s="290"/>
      <c r="C46" s="291"/>
      <c r="D46" s="132" t="s">
        <v>145</v>
      </c>
      <c r="E46" s="97">
        <v>0</v>
      </c>
      <c r="F46" s="178">
        <f t="shared" ref="F46:G48" si="24">F47</f>
        <v>1021.34</v>
      </c>
      <c r="G46" s="207">
        <f t="shared" si="24"/>
        <v>1021.34</v>
      </c>
      <c r="H46" s="178">
        <f>G46-F46</f>
        <v>0</v>
      </c>
      <c r="I46" s="218">
        <v>0</v>
      </c>
      <c r="J46" s="218">
        <v>0</v>
      </c>
    </row>
    <row r="47" spans="1:10" ht="38.25" x14ac:dyDescent="0.25">
      <c r="A47" s="129">
        <v>53102</v>
      </c>
      <c r="B47" s="130"/>
      <c r="C47" s="131"/>
      <c r="D47" s="138" t="s">
        <v>235</v>
      </c>
      <c r="E47" s="98">
        <v>0</v>
      </c>
      <c r="F47" s="179">
        <f t="shared" si="24"/>
        <v>1021.34</v>
      </c>
      <c r="G47" s="208">
        <f t="shared" si="24"/>
        <v>1021.34</v>
      </c>
      <c r="H47" s="179">
        <f>G47-F47</f>
        <v>0</v>
      </c>
      <c r="I47" s="219">
        <v>0</v>
      </c>
      <c r="J47" s="219">
        <v>0</v>
      </c>
    </row>
    <row r="48" spans="1:10" x14ac:dyDescent="0.25">
      <c r="A48" s="129">
        <v>3</v>
      </c>
      <c r="B48" s="130"/>
      <c r="C48" s="131"/>
      <c r="D48" s="135" t="s">
        <v>22</v>
      </c>
      <c r="E48" s="10">
        <v>0</v>
      </c>
      <c r="F48" s="180">
        <f t="shared" si="24"/>
        <v>1021.34</v>
      </c>
      <c r="G48" s="209">
        <f t="shared" si="24"/>
        <v>1021.34</v>
      </c>
      <c r="H48" s="180">
        <f t="shared" ref="H48:H49" si="25">G48-F48</f>
        <v>0</v>
      </c>
      <c r="I48" s="108">
        <v>0</v>
      </c>
      <c r="J48" s="108">
        <v>0</v>
      </c>
    </row>
    <row r="49" spans="1:10" x14ac:dyDescent="0.25">
      <c r="A49" s="280">
        <v>32</v>
      </c>
      <c r="B49" s="281"/>
      <c r="C49" s="282"/>
      <c r="D49" s="135" t="s">
        <v>35</v>
      </c>
      <c r="E49" s="10">
        <v>0</v>
      </c>
      <c r="F49" s="180">
        <v>1021.34</v>
      </c>
      <c r="G49" s="209">
        <v>1021.34</v>
      </c>
      <c r="H49" s="180">
        <f t="shared" si="25"/>
        <v>0</v>
      </c>
      <c r="I49" s="108">
        <v>0</v>
      </c>
      <c r="J49" s="108">
        <v>0</v>
      </c>
    </row>
    <row r="50" spans="1:10" ht="24" customHeight="1" x14ac:dyDescent="0.25">
      <c r="A50" s="283" t="s">
        <v>149</v>
      </c>
      <c r="B50" s="284"/>
      <c r="C50" s="285"/>
      <c r="D50" s="76" t="s">
        <v>150</v>
      </c>
      <c r="E50" s="97">
        <f>E51</f>
        <v>25165</v>
      </c>
      <c r="F50" s="178">
        <v>55000</v>
      </c>
      <c r="G50" s="207">
        <f>G51</f>
        <v>78710.89</v>
      </c>
      <c r="H50" s="178">
        <f t="shared" ref="H50:H55" si="26">G50-F50</f>
        <v>23710.89</v>
      </c>
      <c r="I50" s="218">
        <f t="shared" ref="I50:J50" si="27">I51</f>
        <v>0</v>
      </c>
      <c r="J50" s="218">
        <f t="shared" si="27"/>
        <v>0</v>
      </c>
    </row>
    <row r="51" spans="1:10" ht="25.5" x14ac:dyDescent="0.25">
      <c r="A51" s="283" t="s">
        <v>151</v>
      </c>
      <c r="B51" s="284"/>
      <c r="C51" s="285"/>
      <c r="D51" s="89" t="s">
        <v>179</v>
      </c>
      <c r="E51" s="97">
        <f>E52</f>
        <v>25165</v>
      </c>
      <c r="F51" s="178">
        <f>F52</f>
        <v>55000</v>
      </c>
      <c r="G51" s="207">
        <f>G52</f>
        <v>78710.89</v>
      </c>
      <c r="H51" s="178">
        <f t="shared" si="26"/>
        <v>23710.89</v>
      </c>
      <c r="I51" s="218">
        <f t="shared" ref="I51:J51" si="28">I52</f>
        <v>0</v>
      </c>
      <c r="J51" s="218">
        <f t="shared" si="28"/>
        <v>0</v>
      </c>
    </row>
    <row r="52" spans="1:10" x14ac:dyDescent="0.25">
      <c r="A52" s="80">
        <v>48007</v>
      </c>
      <c r="B52" s="74"/>
      <c r="C52" s="75"/>
      <c r="D52" s="79" t="s">
        <v>132</v>
      </c>
      <c r="E52" s="98">
        <f>E53</f>
        <v>25165</v>
      </c>
      <c r="F52" s="179">
        <f>F53</f>
        <v>55000</v>
      </c>
      <c r="G52" s="208">
        <f>G53</f>
        <v>78710.89</v>
      </c>
      <c r="H52" s="180">
        <f t="shared" si="26"/>
        <v>23710.89</v>
      </c>
      <c r="I52" s="219">
        <f t="shared" ref="I52:J52" si="29">I53</f>
        <v>0</v>
      </c>
      <c r="J52" s="219">
        <f t="shared" si="29"/>
        <v>0</v>
      </c>
    </row>
    <row r="53" spans="1:10" x14ac:dyDescent="0.25">
      <c r="A53" s="280">
        <v>3</v>
      </c>
      <c r="B53" s="281"/>
      <c r="C53" s="282"/>
      <c r="D53" s="87" t="s">
        <v>22</v>
      </c>
      <c r="E53" s="10">
        <f>E54</f>
        <v>25165</v>
      </c>
      <c r="F53" s="84">
        <f>F54</f>
        <v>55000</v>
      </c>
      <c r="G53" s="125">
        <f>G54</f>
        <v>78710.89</v>
      </c>
      <c r="H53" s="180">
        <f t="shared" si="26"/>
        <v>23710.89</v>
      </c>
      <c r="I53" s="109">
        <f>I54</f>
        <v>0</v>
      </c>
      <c r="J53" s="145">
        <f>J54</f>
        <v>0</v>
      </c>
    </row>
    <row r="54" spans="1:10" x14ac:dyDescent="0.25">
      <c r="A54" s="73">
        <v>32</v>
      </c>
      <c r="B54" s="74"/>
      <c r="C54" s="75"/>
      <c r="D54" s="87" t="s">
        <v>35</v>
      </c>
      <c r="E54" s="10">
        <v>25165</v>
      </c>
      <c r="F54" s="84">
        <v>55000</v>
      </c>
      <c r="G54" s="125">
        <v>78710.89</v>
      </c>
      <c r="H54" s="180">
        <f t="shared" si="26"/>
        <v>23710.89</v>
      </c>
      <c r="I54" s="109">
        <v>0</v>
      </c>
      <c r="J54" s="145">
        <v>0</v>
      </c>
    </row>
    <row r="55" spans="1:10" x14ac:dyDescent="0.25">
      <c r="A55" s="283" t="s">
        <v>181</v>
      </c>
      <c r="B55" s="284"/>
      <c r="C55" s="285"/>
      <c r="D55" s="89" t="s">
        <v>152</v>
      </c>
      <c r="E55" s="97">
        <f>E56</f>
        <v>2953</v>
      </c>
      <c r="F55" s="126">
        <f>F56+F60</f>
        <v>10454.209999999999</v>
      </c>
      <c r="G55" s="126">
        <f>G56+G60</f>
        <v>11954.21</v>
      </c>
      <c r="H55" s="178">
        <f t="shared" si="26"/>
        <v>1500</v>
      </c>
      <c r="I55" s="143">
        <f>I56</f>
        <v>0</v>
      </c>
      <c r="J55" s="143">
        <f>J56</f>
        <v>0</v>
      </c>
    </row>
    <row r="56" spans="1:10" ht="25.5" customHeight="1" x14ac:dyDescent="0.25">
      <c r="A56" s="283" t="s">
        <v>153</v>
      </c>
      <c r="B56" s="284"/>
      <c r="C56" s="285"/>
      <c r="D56" s="89" t="s">
        <v>154</v>
      </c>
      <c r="E56" s="97">
        <f>E57</f>
        <v>2953</v>
      </c>
      <c r="F56" s="178">
        <f t="shared" ref="F56:G56" si="30">F57</f>
        <v>0</v>
      </c>
      <c r="G56" s="207">
        <f t="shared" si="30"/>
        <v>0</v>
      </c>
      <c r="H56" s="180">
        <v>0</v>
      </c>
      <c r="I56" s="143">
        <v>0</v>
      </c>
      <c r="J56" s="143">
        <v>0</v>
      </c>
    </row>
    <row r="57" spans="1:10" ht="26.25" customHeight="1" x14ac:dyDescent="0.25">
      <c r="A57" s="286">
        <v>48008</v>
      </c>
      <c r="B57" s="287"/>
      <c r="C57" s="288"/>
      <c r="D57" s="49" t="s">
        <v>155</v>
      </c>
      <c r="E57" s="98">
        <f>E58</f>
        <v>2953</v>
      </c>
      <c r="F57" s="179">
        <f t="shared" ref="F57:G57" si="31">F58</f>
        <v>0</v>
      </c>
      <c r="G57" s="208">
        <f t="shared" si="31"/>
        <v>0</v>
      </c>
      <c r="H57" s="180">
        <v>0</v>
      </c>
      <c r="I57" s="147">
        <v>0</v>
      </c>
      <c r="J57" s="148">
        <v>0</v>
      </c>
    </row>
    <row r="58" spans="1:10" x14ac:dyDescent="0.25">
      <c r="A58" s="274">
        <v>4</v>
      </c>
      <c r="B58" s="275"/>
      <c r="C58" s="276"/>
      <c r="D58" s="34" t="s">
        <v>24</v>
      </c>
      <c r="E58" s="10">
        <f>E59</f>
        <v>2953</v>
      </c>
      <c r="F58" s="180">
        <v>0</v>
      </c>
      <c r="G58" s="209">
        <v>0</v>
      </c>
      <c r="H58" s="180">
        <v>0</v>
      </c>
      <c r="I58" s="109">
        <v>0</v>
      </c>
      <c r="J58" s="145">
        <v>0</v>
      </c>
    </row>
    <row r="59" spans="1:10" ht="25.5" x14ac:dyDescent="0.25">
      <c r="A59" s="133">
        <v>45</v>
      </c>
      <c r="B59" s="134"/>
      <c r="C59" s="135"/>
      <c r="D59" s="135" t="s">
        <v>212</v>
      </c>
      <c r="E59" s="10">
        <v>2953</v>
      </c>
      <c r="F59" s="180">
        <v>0</v>
      </c>
      <c r="G59" s="209">
        <v>0</v>
      </c>
      <c r="H59" s="180">
        <v>0</v>
      </c>
      <c r="I59" s="108">
        <v>0</v>
      </c>
      <c r="J59" s="220">
        <v>0</v>
      </c>
    </row>
    <row r="60" spans="1:10" ht="23.25" customHeight="1" x14ac:dyDescent="0.25">
      <c r="A60" s="283" t="s">
        <v>209</v>
      </c>
      <c r="B60" s="295"/>
      <c r="C60" s="296"/>
      <c r="D60" s="156" t="s">
        <v>237</v>
      </c>
      <c r="E60" s="97">
        <v>0</v>
      </c>
      <c r="F60" s="178">
        <f>F61</f>
        <v>10454.209999999999</v>
      </c>
      <c r="G60" s="207">
        <f>G61+G64</f>
        <v>11954.21</v>
      </c>
      <c r="H60" s="178">
        <f>G60-F60</f>
        <v>1500</v>
      </c>
      <c r="I60" s="218">
        <v>0</v>
      </c>
      <c r="J60" s="222">
        <v>0</v>
      </c>
    </row>
    <row r="61" spans="1:10" ht="26.25" customHeight="1" x14ac:dyDescent="0.25">
      <c r="A61" s="155">
        <v>48011</v>
      </c>
      <c r="B61" s="153"/>
      <c r="C61" s="154"/>
      <c r="D61" s="138" t="s">
        <v>236</v>
      </c>
      <c r="E61" s="98">
        <v>0</v>
      </c>
      <c r="F61" s="179">
        <f>F63</f>
        <v>10454.209999999999</v>
      </c>
      <c r="G61" s="208">
        <f>G63</f>
        <v>10454.209999999999</v>
      </c>
      <c r="H61" s="179">
        <f>G61-F61</f>
        <v>0</v>
      </c>
      <c r="I61" s="108">
        <v>0</v>
      </c>
      <c r="J61" s="220">
        <v>0</v>
      </c>
    </row>
    <row r="62" spans="1:10" ht="18.75" customHeight="1" x14ac:dyDescent="0.25">
      <c r="A62" s="274">
        <v>4</v>
      </c>
      <c r="B62" s="275"/>
      <c r="C62" s="276"/>
      <c r="D62" s="135" t="s">
        <v>24</v>
      </c>
      <c r="E62" s="10"/>
      <c r="F62" s="180">
        <f>F63</f>
        <v>10454.209999999999</v>
      </c>
      <c r="G62" s="209">
        <f>G63</f>
        <v>10454.209999999999</v>
      </c>
      <c r="H62" s="180">
        <f>G62-F62</f>
        <v>0</v>
      </c>
      <c r="I62" s="108">
        <v>0</v>
      </c>
      <c r="J62" s="220">
        <v>0</v>
      </c>
    </row>
    <row r="63" spans="1:10" ht="25.5" x14ac:dyDescent="0.25">
      <c r="A63" s="133">
        <v>41</v>
      </c>
      <c r="B63" s="130"/>
      <c r="C63" s="131"/>
      <c r="D63" s="135" t="s">
        <v>25</v>
      </c>
      <c r="E63" s="10">
        <v>0</v>
      </c>
      <c r="F63" s="180">
        <v>10454.209999999999</v>
      </c>
      <c r="G63" s="209">
        <v>10454.209999999999</v>
      </c>
      <c r="H63" s="180">
        <f>G63-F63</f>
        <v>0</v>
      </c>
      <c r="I63" s="108">
        <v>0</v>
      </c>
      <c r="J63" s="220">
        <v>0</v>
      </c>
    </row>
    <row r="64" spans="1:10" x14ac:dyDescent="0.25">
      <c r="A64" s="199">
        <v>52082</v>
      </c>
      <c r="B64" s="153"/>
      <c r="C64" s="154"/>
      <c r="D64" s="200" t="s">
        <v>264</v>
      </c>
      <c r="E64" s="10"/>
      <c r="F64" s="180">
        <v>0</v>
      </c>
      <c r="G64" s="209">
        <v>1500</v>
      </c>
      <c r="H64" s="180">
        <f>G64-F64</f>
        <v>1500</v>
      </c>
      <c r="I64" s="108"/>
      <c r="J64" s="220"/>
    </row>
    <row r="65" spans="1:10" x14ac:dyDescent="0.25">
      <c r="A65" s="274">
        <v>4</v>
      </c>
      <c r="B65" s="275"/>
      <c r="C65" s="276"/>
      <c r="D65" s="197" t="s">
        <v>24</v>
      </c>
      <c r="E65" s="10"/>
      <c r="F65" s="180">
        <v>0</v>
      </c>
      <c r="G65" s="209">
        <f>G66</f>
        <v>1500</v>
      </c>
      <c r="H65" s="180">
        <f t="shared" ref="H65:H66" si="32">G65-F65</f>
        <v>1500</v>
      </c>
      <c r="I65" s="108"/>
      <c r="J65" s="220"/>
    </row>
    <row r="66" spans="1:10" x14ac:dyDescent="0.25">
      <c r="A66" s="195">
        <v>45</v>
      </c>
      <c r="B66" s="193"/>
      <c r="C66" s="194"/>
      <c r="D66" s="211" t="s">
        <v>241</v>
      </c>
      <c r="E66" s="10"/>
      <c r="F66" s="180"/>
      <c r="G66" s="209">
        <v>1500</v>
      </c>
      <c r="H66" s="180">
        <f t="shared" si="32"/>
        <v>1500</v>
      </c>
      <c r="I66" s="108"/>
      <c r="J66" s="220"/>
    </row>
    <row r="67" spans="1:10" ht="27.75" customHeight="1" x14ac:dyDescent="0.25">
      <c r="A67" s="283" t="s">
        <v>182</v>
      </c>
      <c r="B67" s="284"/>
      <c r="C67" s="285"/>
      <c r="D67" s="76" t="s">
        <v>156</v>
      </c>
      <c r="E67" s="97">
        <f>E68+E81+E88</f>
        <v>5001.24</v>
      </c>
      <c r="F67" s="178">
        <f>F68+F88</f>
        <v>3672.75</v>
      </c>
      <c r="G67" s="207">
        <f>G68+G88</f>
        <v>3571.0699999999997</v>
      </c>
      <c r="H67" s="178">
        <f t="shared" ref="H67:H73" si="33">G67-F67</f>
        <v>-101.68000000000029</v>
      </c>
      <c r="I67" s="218">
        <f t="shared" ref="I67:J67" si="34">I68</f>
        <v>0</v>
      </c>
      <c r="J67" s="218">
        <f t="shared" si="34"/>
        <v>0</v>
      </c>
    </row>
    <row r="68" spans="1:10" x14ac:dyDescent="0.25">
      <c r="A68" s="283" t="s">
        <v>157</v>
      </c>
      <c r="B68" s="284"/>
      <c r="C68" s="285"/>
      <c r="D68" s="89" t="s">
        <v>238</v>
      </c>
      <c r="E68" s="97">
        <f>E69+E72+E75+E78</f>
        <v>3806.74</v>
      </c>
      <c r="F68" s="178">
        <f t="shared" ref="F68" si="35">F69+F79</f>
        <v>3252.75</v>
      </c>
      <c r="G68" s="207">
        <f t="shared" ref="G68" si="36">G69+G79</f>
        <v>2987.95</v>
      </c>
      <c r="H68" s="178">
        <f t="shared" si="33"/>
        <v>-264.80000000000018</v>
      </c>
      <c r="I68" s="108">
        <f t="shared" ref="I68" si="37">I69+I79</f>
        <v>0</v>
      </c>
      <c r="J68" s="108">
        <f t="shared" ref="J68" si="38">J69+J79</f>
        <v>0</v>
      </c>
    </row>
    <row r="69" spans="1:10" x14ac:dyDescent="0.25">
      <c r="A69" s="286">
        <v>47400</v>
      </c>
      <c r="B69" s="287"/>
      <c r="C69" s="288"/>
      <c r="D69" s="79" t="s">
        <v>133</v>
      </c>
      <c r="E69" s="98">
        <f>E70</f>
        <v>787.43</v>
      </c>
      <c r="F69" s="118">
        <f t="shared" ref="F69:G69" si="39">F70</f>
        <v>3252.75</v>
      </c>
      <c r="G69" s="127">
        <f t="shared" si="39"/>
        <v>2987.95</v>
      </c>
      <c r="H69" s="180">
        <f t="shared" si="33"/>
        <v>-264.80000000000018</v>
      </c>
      <c r="I69" s="147">
        <v>0</v>
      </c>
      <c r="J69" s="147">
        <v>0</v>
      </c>
    </row>
    <row r="70" spans="1:10" ht="14.25" customHeight="1" x14ac:dyDescent="0.25">
      <c r="A70" s="274">
        <v>4</v>
      </c>
      <c r="B70" s="275"/>
      <c r="C70" s="276"/>
      <c r="D70" s="87" t="s">
        <v>24</v>
      </c>
      <c r="E70" s="10">
        <f>E71</f>
        <v>787.43</v>
      </c>
      <c r="F70" s="84">
        <f>F71</f>
        <v>3252.75</v>
      </c>
      <c r="G70" s="125">
        <f>G71</f>
        <v>2987.95</v>
      </c>
      <c r="H70" s="180">
        <f t="shared" si="33"/>
        <v>-264.80000000000018</v>
      </c>
      <c r="I70" s="109"/>
      <c r="J70" s="145">
        <v>0</v>
      </c>
    </row>
    <row r="71" spans="1:10" ht="25.5" x14ac:dyDescent="0.25">
      <c r="A71" s="274">
        <v>42</v>
      </c>
      <c r="B71" s="275"/>
      <c r="C71" s="276"/>
      <c r="D71" s="87" t="s">
        <v>50</v>
      </c>
      <c r="E71" s="10">
        <v>787.43</v>
      </c>
      <c r="F71" s="84">
        <v>3252.75</v>
      </c>
      <c r="G71" s="125">
        <v>2987.95</v>
      </c>
      <c r="H71" s="180">
        <f t="shared" si="33"/>
        <v>-264.80000000000018</v>
      </c>
      <c r="I71" s="109">
        <v>0</v>
      </c>
      <c r="J71" s="145">
        <v>0</v>
      </c>
    </row>
    <row r="72" spans="1:10" ht="25.5" x14ac:dyDescent="0.25">
      <c r="A72" s="136">
        <v>48008</v>
      </c>
      <c r="B72" s="137"/>
      <c r="C72" s="138"/>
      <c r="D72" s="138" t="s">
        <v>239</v>
      </c>
      <c r="E72" s="98">
        <v>1825</v>
      </c>
      <c r="F72" s="179">
        <v>0</v>
      </c>
      <c r="G72" s="208">
        <v>0</v>
      </c>
      <c r="H72" s="180">
        <f t="shared" si="33"/>
        <v>0</v>
      </c>
      <c r="I72" s="147">
        <v>0</v>
      </c>
      <c r="J72" s="148">
        <v>0</v>
      </c>
    </row>
    <row r="73" spans="1:10" x14ac:dyDescent="0.25">
      <c r="A73" s="274">
        <v>4</v>
      </c>
      <c r="B73" s="275"/>
      <c r="C73" s="276"/>
      <c r="D73" s="135" t="s">
        <v>24</v>
      </c>
      <c r="E73" s="10">
        <v>1825</v>
      </c>
      <c r="F73" s="180">
        <v>0</v>
      </c>
      <c r="G73" s="209">
        <v>0</v>
      </c>
      <c r="H73" s="180">
        <f t="shared" si="33"/>
        <v>0</v>
      </c>
      <c r="I73" s="109">
        <v>0</v>
      </c>
      <c r="J73" s="145">
        <v>0</v>
      </c>
    </row>
    <row r="74" spans="1:10" ht="25.5" x14ac:dyDescent="0.25">
      <c r="A74" s="274">
        <v>42</v>
      </c>
      <c r="B74" s="275"/>
      <c r="C74" s="276"/>
      <c r="D74" s="135" t="s">
        <v>50</v>
      </c>
      <c r="E74" s="10">
        <v>1824.94</v>
      </c>
      <c r="F74" s="180">
        <v>0</v>
      </c>
      <c r="G74" s="209">
        <v>0</v>
      </c>
      <c r="H74" s="180">
        <f t="shared" ref="H74:H80" si="40">G74-F74</f>
        <v>0</v>
      </c>
      <c r="I74" s="109">
        <v>0</v>
      </c>
      <c r="J74" s="145">
        <v>0</v>
      </c>
    </row>
    <row r="75" spans="1:10" ht="16.5" customHeight="1" x14ac:dyDescent="0.25">
      <c r="A75" s="133">
        <v>62400</v>
      </c>
      <c r="B75" s="137"/>
      <c r="C75" s="138"/>
      <c r="D75" s="138" t="s">
        <v>203</v>
      </c>
      <c r="E75" s="98">
        <f>E76</f>
        <v>1179.32</v>
      </c>
      <c r="F75" s="179">
        <v>0</v>
      </c>
      <c r="G75" s="208">
        <v>0</v>
      </c>
      <c r="H75" s="180">
        <f t="shared" si="40"/>
        <v>0</v>
      </c>
      <c r="I75" s="147">
        <v>0</v>
      </c>
      <c r="J75" s="148">
        <v>0</v>
      </c>
    </row>
    <row r="76" spans="1:10" x14ac:dyDescent="0.25">
      <c r="A76" s="274">
        <v>4</v>
      </c>
      <c r="B76" s="275"/>
      <c r="C76" s="276"/>
      <c r="D76" s="135" t="s">
        <v>24</v>
      </c>
      <c r="E76" s="10">
        <f>E77</f>
        <v>1179.32</v>
      </c>
      <c r="F76" s="180">
        <v>0</v>
      </c>
      <c r="G76" s="209">
        <v>0</v>
      </c>
      <c r="H76" s="180">
        <f t="shared" si="40"/>
        <v>0</v>
      </c>
      <c r="I76" s="109">
        <v>0</v>
      </c>
      <c r="J76" s="145">
        <v>0</v>
      </c>
    </row>
    <row r="77" spans="1:10" ht="25.5" x14ac:dyDescent="0.25">
      <c r="A77" s="274">
        <v>42</v>
      </c>
      <c r="B77" s="275"/>
      <c r="C77" s="276"/>
      <c r="D77" s="135" t="s">
        <v>50</v>
      </c>
      <c r="E77" s="10">
        <v>1179.32</v>
      </c>
      <c r="F77" s="180">
        <v>0</v>
      </c>
      <c r="G77" s="209">
        <v>0</v>
      </c>
      <c r="H77" s="180">
        <f t="shared" si="40"/>
        <v>0</v>
      </c>
      <c r="I77" s="109">
        <v>0</v>
      </c>
      <c r="J77" s="145">
        <v>0</v>
      </c>
    </row>
    <row r="78" spans="1:10" x14ac:dyDescent="0.25">
      <c r="A78" s="77">
        <v>72400</v>
      </c>
      <c r="B78" s="78"/>
      <c r="C78" s="79"/>
      <c r="D78" s="79" t="s">
        <v>131</v>
      </c>
      <c r="E78" s="10">
        <f>E79</f>
        <v>14.99</v>
      </c>
      <c r="F78" s="180">
        <v>0</v>
      </c>
      <c r="G78" s="209">
        <v>0</v>
      </c>
      <c r="H78" s="180">
        <f t="shared" si="40"/>
        <v>0</v>
      </c>
      <c r="I78" s="109">
        <v>0</v>
      </c>
      <c r="J78" s="145">
        <v>0</v>
      </c>
    </row>
    <row r="79" spans="1:10" x14ac:dyDescent="0.25">
      <c r="A79" s="274">
        <v>4</v>
      </c>
      <c r="B79" s="275"/>
      <c r="C79" s="276"/>
      <c r="D79" s="72" t="s">
        <v>24</v>
      </c>
      <c r="E79" s="10">
        <f>E80</f>
        <v>14.99</v>
      </c>
      <c r="F79" s="84">
        <f>F80</f>
        <v>0</v>
      </c>
      <c r="G79" s="125">
        <f>G80</f>
        <v>0</v>
      </c>
      <c r="H79" s="180">
        <f t="shared" si="40"/>
        <v>0</v>
      </c>
      <c r="I79" s="109">
        <v>0</v>
      </c>
      <c r="J79" s="145">
        <v>0</v>
      </c>
    </row>
    <row r="80" spans="1:10" ht="25.5" x14ac:dyDescent="0.25">
      <c r="A80" s="280">
        <v>42</v>
      </c>
      <c r="B80" s="281"/>
      <c r="C80" s="282"/>
      <c r="D80" s="72" t="s">
        <v>50</v>
      </c>
      <c r="E80" s="10">
        <v>14.99</v>
      </c>
      <c r="F80" s="84">
        <v>0</v>
      </c>
      <c r="G80" s="125">
        <v>0</v>
      </c>
      <c r="H80" s="180">
        <f t="shared" si="40"/>
        <v>0</v>
      </c>
      <c r="I80" s="109">
        <v>0</v>
      </c>
      <c r="J80" s="145">
        <v>0</v>
      </c>
    </row>
    <row r="81" spans="1:10" x14ac:dyDescent="0.25">
      <c r="A81" s="289" t="s">
        <v>194</v>
      </c>
      <c r="B81" s="290"/>
      <c r="C81" s="291"/>
      <c r="D81" s="132" t="s">
        <v>195</v>
      </c>
      <c r="E81" s="97">
        <f>E82+E85</f>
        <v>1194.5</v>
      </c>
      <c r="F81" s="85">
        <v>0</v>
      </c>
      <c r="G81" s="126">
        <v>0</v>
      </c>
      <c r="H81" s="178">
        <f>G81-F81</f>
        <v>0</v>
      </c>
      <c r="I81" s="143">
        <v>0</v>
      </c>
      <c r="J81" s="144">
        <v>0</v>
      </c>
    </row>
    <row r="82" spans="1:10" x14ac:dyDescent="0.25">
      <c r="A82" s="277">
        <v>53082</v>
      </c>
      <c r="B82" s="278"/>
      <c r="C82" s="279"/>
      <c r="D82" s="138" t="s">
        <v>240</v>
      </c>
      <c r="E82" s="98">
        <f>E83</f>
        <v>530.89</v>
      </c>
      <c r="F82" s="118">
        <v>0</v>
      </c>
      <c r="G82" s="127">
        <v>0</v>
      </c>
      <c r="H82" s="179">
        <f>G82-F82</f>
        <v>0</v>
      </c>
      <c r="I82" s="147">
        <v>0</v>
      </c>
      <c r="J82" s="148">
        <v>0</v>
      </c>
    </row>
    <row r="83" spans="1:10" x14ac:dyDescent="0.25">
      <c r="A83" s="274">
        <v>4</v>
      </c>
      <c r="B83" s="275"/>
      <c r="C83" s="276"/>
      <c r="D83" s="135" t="s">
        <v>24</v>
      </c>
      <c r="E83" s="10">
        <f>E84</f>
        <v>530.89</v>
      </c>
      <c r="F83" s="84">
        <v>0</v>
      </c>
      <c r="G83" s="125">
        <v>0</v>
      </c>
      <c r="H83" s="180">
        <f>G83-F83</f>
        <v>0</v>
      </c>
      <c r="I83" s="109">
        <v>0</v>
      </c>
      <c r="J83" s="145">
        <v>0</v>
      </c>
    </row>
    <row r="84" spans="1:10" ht="25.5" x14ac:dyDescent="0.25">
      <c r="A84" s="274">
        <v>42</v>
      </c>
      <c r="B84" s="275"/>
      <c r="C84" s="276"/>
      <c r="D84" s="135" t="s">
        <v>50</v>
      </c>
      <c r="E84" s="10">
        <v>530.89</v>
      </c>
      <c r="F84" s="84">
        <v>0</v>
      </c>
      <c r="G84" s="125">
        <v>0</v>
      </c>
      <c r="H84" s="180">
        <f t="shared" ref="H84:H87" si="41">G84-F84</f>
        <v>0</v>
      </c>
      <c r="I84" s="109">
        <v>0</v>
      </c>
      <c r="J84" s="145">
        <v>0</v>
      </c>
    </row>
    <row r="85" spans="1:10" x14ac:dyDescent="0.25">
      <c r="A85" s="277">
        <v>11001</v>
      </c>
      <c r="B85" s="278"/>
      <c r="C85" s="279"/>
      <c r="D85" s="138" t="s">
        <v>71</v>
      </c>
      <c r="E85" s="98">
        <v>663.61</v>
      </c>
      <c r="F85" s="118">
        <v>0</v>
      </c>
      <c r="G85" s="127">
        <v>0</v>
      </c>
      <c r="H85" s="179">
        <f t="shared" si="41"/>
        <v>0</v>
      </c>
      <c r="I85" s="109">
        <v>0</v>
      </c>
      <c r="J85" s="145">
        <v>0</v>
      </c>
    </row>
    <row r="86" spans="1:10" x14ac:dyDescent="0.25">
      <c r="A86" s="274">
        <v>4</v>
      </c>
      <c r="B86" s="275"/>
      <c r="C86" s="276"/>
      <c r="D86" s="135" t="s">
        <v>24</v>
      </c>
      <c r="E86" s="10">
        <f>E87</f>
        <v>664</v>
      </c>
      <c r="F86" s="84">
        <v>0</v>
      </c>
      <c r="G86" s="125">
        <v>0</v>
      </c>
      <c r="H86" s="180">
        <f t="shared" si="41"/>
        <v>0</v>
      </c>
      <c r="I86" s="109">
        <v>0</v>
      </c>
      <c r="J86" s="145">
        <v>0</v>
      </c>
    </row>
    <row r="87" spans="1:10" ht="25.5" x14ac:dyDescent="0.25">
      <c r="A87" s="274">
        <v>42</v>
      </c>
      <c r="B87" s="275"/>
      <c r="C87" s="276"/>
      <c r="D87" s="135" t="s">
        <v>50</v>
      </c>
      <c r="E87" s="10">
        <v>664</v>
      </c>
      <c r="F87" s="84">
        <v>0</v>
      </c>
      <c r="G87" s="125">
        <v>0</v>
      </c>
      <c r="H87" s="180">
        <f t="shared" si="41"/>
        <v>0</v>
      </c>
      <c r="I87" s="109">
        <v>0</v>
      </c>
      <c r="J87" s="145">
        <v>0</v>
      </c>
    </row>
    <row r="88" spans="1:10" x14ac:dyDescent="0.25">
      <c r="A88" s="289" t="s">
        <v>196</v>
      </c>
      <c r="B88" s="290"/>
      <c r="C88" s="291"/>
      <c r="D88" s="132" t="s">
        <v>197</v>
      </c>
      <c r="E88" s="97">
        <v>0</v>
      </c>
      <c r="F88" s="85">
        <v>420</v>
      </c>
      <c r="G88" s="126">
        <f>G89+G92</f>
        <v>583.12</v>
      </c>
      <c r="H88" s="178">
        <f t="shared" ref="H88:H98" si="42">G88-F88</f>
        <v>163.12</v>
      </c>
      <c r="I88" s="143">
        <v>0</v>
      </c>
      <c r="J88" s="144">
        <v>0</v>
      </c>
    </row>
    <row r="89" spans="1:10" x14ac:dyDescent="0.25">
      <c r="A89" s="277">
        <v>11001</v>
      </c>
      <c r="B89" s="278"/>
      <c r="C89" s="279"/>
      <c r="D89" s="138" t="s">
        <v>71</v>
      </c>
      <c r="E89" s="98">
        <v>0</v>
      </c>
      <c r="F89" s="118">
        <f>F90</f>
        <v>420</v>
      </c>
      <c r="G89" s="127">
        <f>G90</f>
        <v>420</v>
      </c>
      <c r="H89" s="180">
        <f t="shared" si="42"/>
        <v>0</v>
      </c>
      <c r="I89" s="147">
        <v>0</v>
      </c>
      <c r="J89" s="148">
        <v>0</v>
      </c>
    </row>
    <row r="90" spans="1:10" x14ac:dyDescent="0.25">
      <c r="A90" s="274">
        <v>4</v>
      </c>
      <c r="B90" s="275"/>
      <c r="C90" s="276"/>
      <c r="D90" s="135" t="s">
        <v>24</v>
      </c>
      <c r="E90" s="10">
        <v>0</v>
      </c>
      <c r="F90" s="84">
        <f>F91</f>
        <v>420</v>
      </c>
      <c r="G90" s="125">
        <f>G91</f>
        <v>420</v>
      </c>
      <c r="H90" s="180">
        <f t="shared" si="42"/>
        <v>0</v>
      </c>
      <c r="I90" s="109">
        <v>0</v>
      </c>
      <c r="J90" s="145">
        <v>0</v>
      </c>
    </row>
    <row r="91" spans="1:10" ht="25.5" x14ac:dyDescent="0.25">
      <c r="A91" s="274">
        <v>42</v>
      </c>
      <c r="B91" s="275"/>
      <c r="C91" s="276"/>
      <c r="D91" s="135" t="s">
        <v>50</v>
      </c>
      <c r="E91" s="10">
        <v>0</v>
      </c>
      <c r="F91" s="84">
        <v>420</v>
      </c>
      <c r="G91" s="125">
        <v>420</v>
      </c>
      <c r="H91" s="180">
        <f t="shared" si="42"/>
        <v>0</v>
      </c>
      <c r="I91" s="109">
        <v>0</v>
      </c>
      <c r="J91" s="145">
        <v>0</v>
      </c>
    </row>
    <row r="92" spans="1:10" x14ac:dyDescent="0.25">
      <c r="A92" s="195">
        <v>53082</v>
      </c>
      <c r="B92" s="196"/>
      <c r="C92" s="197"/>
      <c r="D92" s="197" t="s">
        <v>269</v>
      </c>
      <c r="E92" s="10">
        <v>0</v>
      </c>
      <c r="F92" s="84">
        <v>0</v>
      </c>
      <c r="G92" s="125">
        <f>163.12</f>
        <v>163.12</v>
      </c>
      <c r="H92" s="180">
        <f t="shared" si="42"/>
        <v>163.12</v>
      </c>
      <c r="I92" s="109"/>
      <c r="J92" s="145"/>
    </row>
    <row r="93" spans="1:10" x14ac:dyDescent="0.25">
      <c r="A93" s="274">
        <v>4</v>
      </c>
      <c r="B93" s="275"/>
      <c r="C93" s="276"/>
      <c r="D93" s="197" t="s">
        <v>24</v>
      </c>
      <c r="E93" s="10">
        <v>0</v>
      </c>
      <c r="F93" s="84">
        <v>0</v>
      </c>
      <c r="G93" s="125">
        <f>G94</f>
        <v>163.12</v>
      </c>
      <c r="H93" s="180">
        <f t="shared" si="42"/>
        <v>163.12</v>
      </c>
      <c r="I93" s="109"/>
      <c r="J93" s="145"/>
    </row>
    <row r="94" spans="1:10" ht="25.5" x14ac:dyDescent="0.25">
      <c r="A94" s="274">
        <v>42</v>
      </c>
      <c r="B94" s="275"/>
      <c r="C94" s="276"/>
      <c r="D94" s="197" t="s">
        <v>50</v>
      </c>
      <c r="E94" s="10"/>
      <c r="F94" s="84">
        <v>0</v>
      </c>
      <c r="G94" s="125">
        <v>163.12</v>
      </c>
      <c r="H94" s="180">
        <f t="shared" si="42"/>
        <v>163.12</v>
      </c>
      <c r="I94" s="109"/>
      <c r="J94" s="145"/>
    </row>
    <row r="95" spans="1:10" ht="24" customHeight="1" x14ac:dyDescent="0.25">
      <c r="A95" s="283" t="s">
        <v>183</v>
      </c>
      <c r="B95" s="284"/>
      <c r="C95" s="285"/>
      <c r="D95" s="89" t="s">
        <v>180</v>
      </c>
      <c r="E95" s="54">
        <f>E96</f>
        <v>5539</v>
      </c>
      <c r="F95" s="85">
        <v>0</v>
      </c>
      <c r="G95" s="126">
        <v>0</v>
      </c>
      <c r="H95" s="178">
        <f t="shared" si="42"/>
        <v>0</v>
      </c>
      <c r="I95" s="143">
        <v>0</v>
      </c>
      <c r="J95" s="143">
        <v>0</v>
      </c>
    </row>
    <row r="96" spans="1:10" x14ac:dyDescent="0.25">
      <c r="A96" s="283" t="s">
        <v>159</v>
      </c>
      <c r="B96" s="284"/>
      <c r="C96" s="285"/>
      <c r="D96" s="89" t="s">
        <v>171</v>
      </c>
      <c r="E96" s="54">
        <f>E97+E101</f>
        <v>5539</v>
      </c>
      <c r="F96" s="85">
        <v>0</v>
      </c>
      <c r="G96" s="126">
        <v>0</v>
      </c>
      <c r="H96" s="178">
        <f t="shared" si="42"/>
        <v>0</v>
      </c>
      <c r="I96" s="143">
        <v>0</v>
      </c>
      <c r="J96" s="143">
        <v>0</v>
      </c>
    </row>
    <row r="97" spans="1:10" x14ac:dyDescent="0.25">
      <c r="A97" s="286">
        <v>11001</v>
      </c>
      <c r="B97" s="287"/>
      <c r="C97" s="288"/>
      <c r="D97" s="88" t="s">
        <v>71</v>
      </c>
      <c r="E97" s="99">
        <f>E98</f>
        <v>987</v>
      </c>
      <c r="F97" s="118">
        <v>0</v>
      </c>
      <c r="G97" s="127">
        <v>0</v>
      </c>
      <c r="H97" s="179">
        <f t="shared" si="42"/>
        <v>0</v>
      </c>
      <c r="I97" s="147"/>
      <c r="J97" s="148"/>
    </row>
    <row r="98" spans="1:10" x14ac:dyDescent="0.25">
      <c r="A98" s="274">
        <v>3</v>
      </c>
      <c r="B98" s="275"/>
      <c r="C98" s="276"/>
      <c r="D98" s="87" t="s">
        <v>22</v>
      </c>
      <c r="E98" s="11">
        <f>E99+E100</f>
        <v>987</v>
      </c>
      <c r="F98" s="84">
        <v>0</v>
      </c>
      <c r="G98" s="125">
        <v>0</v>
      </c>
      <c r="H98" s="180">
        <f t="shared" si="42"/>
        <v>0</v>
      </c>
      <c r="I98" s="109"/>
      <c r="J98" s="145"/>
    </row>
    <row r="99" spans="1:10" x14ac:dyDescent="0.25">
      <c r="A99" s="280">
        <v>31</v>
      </c>
      <c r="B99" s="281"/>
      <c r="C99" s="282"/>
      <c r="D99" s="87" t="s">
        <v>23</v>
      </c>
      <c r="E99" s="11">
        <v>957</v>
      </c>
      <c r="F99" s="84">
        <v>0</v>
      </c>
      <c r="G99" s="125">
        <v>0</v>
      </c>
      <c r="H99" s="180">
        <f t="shared" ref="H99:H104" si="43">G99-F99</f>
        <v>0</v>
      </c>
      <c r="I99" s="109"/>
      <c r="J99" s="145"/>
    </row>
    <row r="100" spans="1:10" x14ac:dyDescent="0.25">
      <c r="A100" s="280">
        <v>32</v>
      </c>
      <c r="B100" s="281"/>
      <c r="C100" s="282"/>
      <c r="D100" s="87" t="s">
        <v>35</v>
      </c>
      <c r="E100" s="11">
        <v>30</v>
      </c>
      <c r="F100" s="84">
        <v>0</v>
      </c>
      <c r="G100" s="125">
        <v>0</v>
      </c>
      <c r="H100" s="180">
        <f t="shared" si="43"/>
        <v>0</v>
      </c>
      <c r="I100" s="109"/>
      <c r="J100" s="145"/>
    </row>
    <row r="101" spans="1:10" x14ac:dyDescent="0.25">
      <c r="A101" s="286">
        <v>51100</v>
      </c>
      <c r="B101" s="287"/>
      <c r="C101" s="288"/>
      <c r="D101" s="88" t="s">
        <v>72</v>
      </c>
      <c r="E101" s="99">
        <f>E102</f>
        <v>4552</v>
      </c>
      <c r="F101" s="118">
        <v>0</v>
      </c>
      <c r="G101" s="127">
        <v>0</v>
      </c>
      <c r="H101" s="179">
        <f t="shared" si="43"/>
        <v>0</v>
      </c>
      <c r="I101" s="109"/>
      <c r="J101" s="145"/>
    </row>
    <row r="102" spans="1:10" x14ac:dyDescent="0.25">
      <c r="A102" s="274">
        <v>3</v>
      </c>
      <c r="B102" s="275"/>
      <c r="C102" s="276"/>
      <c r="D102" s="87" t="s">
        <v>22</v>
      </c>
      <c r="E102" s="11">
        <f>E103+E104</f>
        <v>4552</v>
      </c>
      <c r="F102" s="84">
        <v>0</v>
      </c>
      <c r="G102" s="125">
        <v>0</v>
      </c>
      <c r="H102" s="180">
        <f t="shared" si="43"/>
        <v>0</v>
      </c>
      <c r="I102" s="109"/>
      <c r="J102" s="145"/>
    </row>
    <row r="103" spans="1:10" x14ac:dyDescent="0.25">
      <c r="A103" s="280">
        <v>31</v>
      </c>
      <c r="B103" s="281"/>
      <c r="C103" s="282"/>
      <c r="D103" s="87" t="s">
        <v>23</v>
      </c>
      <c r="E103" s="11">
        <v>4417</v>
      </c>
      <c r="F103" s="84">
        <v>0</v>
      </c>
      <c r="G103" s="125">
        <v>0</v>
      </c>
      <c r="H103" s="180">
        <f t="shared" si="43"/>
        <v>0</v>
      </c>
      <c r="I103" s="109"/>
      <c r="J103" s="145"/>
    </row>
    <row r="104" spans="1:10" x14ac:dyDescent="0.25">
      <c r="A104" s="280">
        <v>32</v>
      </c>
      <c r="B104" s="281"/>
      <c r="C104" s="282"/>
      <c r="D104" s="87" t="s">
        <v>35</v>
      </c>
      <c r="E104" s="11">
        <v>135</v>
      </c>
      <c r="F104" s="84">
        <v>0</v>
      </c>
      <c r="G104" s="125">
        <v>0</v>
      </c>
      <c r="H104" s="180">
        <f t="shared" si="43"/>
        <v>0</v>
      </c>
      <c r="I104" s="109"/>
      <c r="J104" s="145"/>
    </row>
    <row r="105" spans="1:10" ht="21.75" customHeight="1" x14ac:dyDescent="0.25">
      <c r="A105" s="283" t="s">
        <v>184</v>
      </c>
      <c r="B105" s="284"/>
      <c r="C105" s="285"/>
      <c r="D105" s="76" t="s">
        <v>158</v>
      </c>
      <c r="E105" s="54">
        <f>E106</f>
        <v>2478.0700000000002</v>
      </c>
      <c r="F105" s="85">
        <f>F107+F111</f>
        <v>5475</v>
      </c>
      <c r="G105" s="126">
        <f>G107+G111</f>
        <v>4644.3900000000003</v>
      </c>
      <c r="H105" s="178">
        <f>G105-F105</f>
        <v>-830.60999999999967</v>
      </c>
      <c r="I105" s="143">
        <v>0</v>
      </c>
      <c r="J105" s="143">
        <v>0</v>
      </c>
    </row>
    <row r="106" spans="1:10" x14ac:dyDescent="0.25">
      <c r="A106" s="283" t="s">
        <v>185</v>
      </c>
      <c r="B106" s="284"/>
      <c r="C106" s="285"/>
      <c r="D106" s="76" t="s">
        <v>68</v>
      </c>
      <c r="E106" s="54">
        <f>E107+E111</f>
        <v>2478.0700000000002</v>
      </c>
      <c r="F106" s="85">
        <f>F107+F111</f>
        <v>5475</v>
      </c>
      <c r="G106" s="126">
        <f>G107+G111</f>
        <v>4644.3900000000003</v>
      </c>
      <c r="H106" s="178">
        <f>G106-F106</f>
        <v>-830.60999999999967</v>
      </c>
      <c r="I106" s="143">
        <v>0</v>
      </c>
      <c r="J106" s="143">
        <v>0</v>
      </c>
    </row>
    <row r="107" spans="1:10" x14ac:dyDescent="0.25">
      <c r="A107" s="286">
        <v>11001</v>
      </c>
      <c r="B107" s="287"/>
      <c r="C107" s="288"/>
      <c r="D107" s="79" t="s">
        <v>71</v>
      </c>
      <c r="E107" s="99">
        <f>E108</f>
        <v>1804.0700000000002</v>
      </c>
      <c r="F107" s="118">
        <f>F108</f>
        <v>2326</v>
      </c>
      <c r="G107" s="127">
        <v>1495.39</v>
      </c>
      <c r="H107" s="179">
        <f>G107-F107</f>
        <v>-830.6099999999999</v>
      </c>
      <c r="I107" s="147">
        <v>0</v>
      </c>
      <c r="J107" s="148">
        <v>0</v>
      </c>
    </row>
    <row r="108" spans="1:10" x14ac:dyDescent="0.25">
      <c r="A108" s="274">
        <v>3</v>
      </c>
      <c r="B108" s="275"/>
      <c r="C108" s="276"/>
      <c r="D108" s="72" t="s">
        <v>22</v>
      </c>
      <c r="E108" s="11">
        <f>E109+E110</f>
        <v>1804.0700000000002</v>
      </c>
      <c r="F108" s="84">
        <f>F109+F110</f>
        <v>2326</v>
      </c>
      <c r="G108" s="125">
        <f>G109+G110</f>
        <v>1495.39</v>
      </c>
      <c r="H108" s="180">
        <f t="shared" ref="H108:H114" si="44">G108-F108</f>
        <v>-830.6099999999999</v>
      </c>
      <c r="I108" s="109">
        <v>0</v>
      </c>
      <c r="J108" s="145">
        <v>0</v>
      </c>
    </row>
    <row r="109" spans="1:10" x14ac:dyDescent="0.25">
      <c r="A109" s="280">
        <v>31</v>
      </c>
      <c r="B109" s="281"/>
      <c r="C109" s="282"/>
      <c r="D109" s="72" t="s">
        <v>23</v>
      </c>
      <c r="E109" s="11">
        <v>1736.42</v>
      </c>
      <c r="F109" s="84">
        <v>2251.5500000000002</v>
      </c>
      <c r="G109" s="125">
        <v>1420.94</v>
      </c>
      <c r="H109" s="180">
        <f t="shared" si="44"/>
        <v>-830.61000000000013</v>
      </c>
      <c r="I109" s="109">
        <v>0</v>
      </c>
      <c r="J109" s="145">
        <v>0</v>
      </c>
    </row>
    <row r="110" spans="1:10" x14ac:dyDescent="0.25">
      <c r="A110" s="280">
        <v>32</v>
      </c>
      <c r="B110" s="281"/>
      <c r="C110" s="282"/>
      <c r="D110" s="72" t="s">
        <v>35</v>
      </c>
      <c r="E110" s="11">
        <v>67.650000000000006</v>
      </c>
      <c r="F110" s="84">
        <v>74.45</v>
      </c>
      <c r="G110" s="125">
        <v>74.45</v>
      </c>
      <c r="H110" s="180">
        <f t="shared" si="44"/>
        <v>0</v>
      </c>
      <c r="I110" s="109">
        <v>0</v>
      </c>
      <c r="J110" s="145">
        <v>0</v>
      </c>
    </row>
    <row r="111" spans="1:10" x14ac:dyDescent="0.25">
      <c r="A111" s="286">
        <v>51100</v>
      </c>
      <c r="B111" s="287"/>
      <c r="C111" s="288"/>
      <c r="D111" s="79" t="s">
        <v>72</v>
      </c>
      <c r="E111" s="99">
        <f>E112</f>
        <v>674</v>
      </c>
      <c r="F111" s="118">
        <f>F112</f>
        <v>3149</v>
      </c>
      <c r="G111" s="127">
        <f>G112</f>
        <v>3149</v>
      </c>
      <c r="H111" s="179">
        <f t="shared" si="44"/>
        <v>0</v>
      </c>
      <c r="I111" s="147">
        <v>0</v>
      </c>
      <c r="J111" s="148">
        <v>0</v>
      </c>
    </row>
    <row r="112" spans="1:10" x14ac:dyDescent="0.25">
      <c r="A112" s="274">
        <v>3</v>
      </c>
      <c r="B112" s="275"/>
      <c r="C112" s="276"/>
      <c r="D112" s="72" t="s">
        <v>22</v>
      </c>
      <c r="E112" s="11">
        <f>E113+E114</f>
        <v>674</v>
      </c>
      <c r="F112" s="84">
        <f>F113+F114</f>
        <v>3149</v>
      </c>
      <c r="G112" s="125">
        <f>G113+G114</f>
        <v>3149</v>
      </c>
      <c r="H112" s="180">
        <f t="shared" si="44"/>
        <v>0</v>
      </c>
      <c r="I112" s="109">
        <v>0</v>
      </c>
      <c r="J112" s="145">
        <v>0</v>
      </c>
    </row>
    <row r="113" spans="1:10" x14ac:dyDescent="0.25">
      <c r="A113" s="280">
        <v>31</v>
      </c>
      <c r="B113" s="281"/>
      <c r="C113" s="282"/>
      <c r="D113" s="72" t="s">
        <v>23</v>
      </c>
      <c r="E113" s="11">
        <v>674</v>
      </c>
      <c r="F113" s="84">
        <v>3056</v>
      </c>
      <c r="G113" s="125">
        <v>3056</v>
      </c>
      <c r="H113" s="180">
        <f t="shared" si="44"/>
        <v>0</v>
      </c>
      <c r="I113" s="109">
        <v>0</v>
      </c>
      <c r="J113" s="145">
        <v>0</v>
      </c>
    </row>
    <row r="114" spans="1:10" x14ac:dyDescent="0.25">
      <c r="A114" s="280">
        <v>32</v>
      </c>
      <c r="B114" s="281"/>
      <c r="C114" s="282"/>
      <c r="D114" s="72" t="s">
        <v>35</v>
      </c>
      <c r="E114" s="11">
        <v>0</v>
      </c>
      <c r="F114" s="84">
        <v>93</v>
      </c>
      <c r="G114" s="125">
        <v>93</v>
      </c>
      <c r="H114" s="180">
        <f t="shared" si="44"/>
        <v>0</v>
      </c>
      <c r="I114" s="109">
        <v>0</v>
      </c>
      <c r="J114" s="145">
        <v>0</v>
      </c>
    </row>
    <row r="115" spans="1:10" x14ac:dyDescent="0.25">
      <c r="A115" s="283" t="s">
        <v>270</v>
      </c>
      <c r="B115" s="284"/>
      <c r="C115" s="285"/>
      <c r="D115" s="205" t="s">
        <v>272</v>
      </c>
      <c r="E115" s="54">
        <f>E116</f>
        <v>0</v>
      </c>
      <c r="F115" s="85">
        <f>F117+F121</f>
        <v>0</v>
      </c>
      <c r="G115" s="126">
        <f>G117+G121</f>
        <v>3469.08</v>
      </c>
      <c r="H115" s="178">
        <f>G115-F115</f>
        <v>3469.08</v>
      </c>
      <c r="I115" s="143">
        <v>0</v>
      </c>
      <c r="J115" s="143">
        <v>0</v>
      </c>
    </row>
    <row r="116" spans="1:10" x14ac:dyDescent="0.25">
      <c r="A116" s="283" t="s">
        <v>271</v>
      </c>
      <c r="B116" s="284"/>
      <c r="C116" s="285"/>
      <c r="D116" s="205" t="s">
        <v>259</v>
      </c>
      <c r="E116" s="54">
        <f>E117+E121</f>
        <v>0</v>
      </c>
      <c r="F116" s="85">
        <f>F117+F121</f>
        <v>0</v>
      </c>
      <c r="G116" s="126">
        <f>G117+G121</f>
        <v>3469.08</v>
      </c>
      <c r="H116" s="178">
        <f>G116-F116</f>
        <v>3469.08</v>
      </c>
      <c r="I116" s="143">
        <v>0</v>
      </c>
      <c r="J116" s="143">
        <v>0</v>
      </c>
    </row>
    <row r="117" spans="1:10" x14ac:dyDescent="0.25">
      <c r="A117" s="286">
        <v>11001</v>
      </c>
      <c r="B117" s="287"/>
      <c r="C117" s="288"/>
      <c r="D117" s="204" t="s">
        <v>71</v>
      </c>
      <c r="E117" s="99">
        <v>0</v>
      </c>
      <c r="F117" s="118">
        <v>0</v>
      </c>
      <c r="G117" s="127">
        <v>701.75</v>
      </c>
      <c r="H117" s="179">
        <f>G117-F117</f>
        <v>701.75</v>
      </c>
      <c r="I117" s="147">
        <v>0</v>
      </c>
      <c r="J117" s="148">
        <v>0</v>
      </c>
    </row>
    <row r="118" spans="1:10" x14ac:dyDescent="0.25">
      <c r="A118" s="274">
        <v>3</v>
      </c>
      <c r="B118" s="275"/>
      <c r="C118" s="276"/>
      <c r="D118" s="203" t="s">
        <v>22</v>
      </c>
      <c r="E118" s="11">
        <v>0</v>
      </c>
      <c r="F118" s="84">
        <v>0</v>
      </c>
      <c r="G118" s="125">
        <f>G119+G120</f>
        <v>701.75</v>
      </c>
      <c r="H118" s="180">
        <f t="shared" ref="H118:H124" si="45">G118-F118</f>
        <v>701.75</v>
      </c>
      <c r="I118" s="109">
        <v>0</v>
      </c>
      <c r="J118" s="145">
        <v>0</v>
      </c>
    </row>
    <row r="119" spans="1:10" x14ac:dyDescent="0.25">
      <c r="A119" s="280">
        <v>31</v>
      </c>
      <c r="B119" s="281"/>
      <c r="C119" s="282"/>
      <c r="D119" s="203" t="s">
        <v>23</v>
      </c>
      <c r="E119" s="11">
        <v>0</v>
      </c>
      <c r="F119" s="84">
        <v>0</v>
      </c>
      <c r="G119" s="125">
        <v>435.76</v>
      </c>
      <c r="H119" s="180">
        <f t="shared" si="45"/>
        <v>435.76</v>
      </c>
      <c r="I119" s="109">
        <v>0</v>
      </c>
      <c r="J119" s="145">
        <v>0</v>
      </c>
    </row>
    <row r="120" spans="1:10" x14ac:dyDescent="0.25">
      <c r="A120" s="280">
        <v>32</v>
      </c>
      <c r="B120" s="281"/>
      <c r="C120" s="282"/>
      <c r="D120" s="203" t="s">
        <v>35</v>
      </c>
      <c r="E120" s="11">
        <v>0</v>
      </c>
      <c r="F120" s="84">
        <v>0</v>
      </c>
      <c r="G120" s="125">
        <v>265.99</v>
      </c>
      <c r="H120" s="180">
        <f t="shared" si="45"/>
        <v>265.99</v>
      </c>
      <c r="I120" s="109">
        <v>0</v>
      </c>
      <c r="J120" s="145">
        <v>0</v>
      </c>
    </row>
    <row r="121" spans="1:10" x14ac:dyDescent="0.25">
      <c r="A121" s="286">
        <v>51100</v>
      </c>
      <c r="B121" s="287"/>
      <c r="C121" s="288"/>
      <c r="D121" s="204" t="s">
        <v>72</v>
      </c>
      <c r="E121" s="99">
        <v>0</v>
      </c>
      <c r="F121" s="118">
        <v>0</v>
      </c>
      <c r="G121" s="127">
        <f>G122</f>
        <v>2767.33</v>
      </c>
      <c r="H121" s="179">
        <f t="shared" si="45"/>
        <v>2767.33</v>
      </c>
      <c r="I121" s="147">
        <v>0</v>
      </c>
      <c r="J121" s="148">
        <v>0</v>
      </c>
    </row>
    <row r="122" spans="1:10" x14ac:dyDescent="0.25">
      <c r="A122" s="274">
        <v>3</v>
      </c>
      <c r="B122" s="275"/>
      <c r="C122" s="276"/>
      <c r="D122" s="203" t="s">
        <v>22</v>
      </c>
      <c r="E122" s="11">
        <v>0</v>
      </c>
      <c r="F122" s="84">
        <v>0</v>
      </c>
      <c r="G122" s="125">
        <f>G123+G124</f>
        <v>2767.33</v>
      </c>
      <c r="H122" s="180">
        <f t="shared" si="45"/>
        <v>2767.33</v>
      </c>
      <c r="I122" s="109">
        <v>0</v>
      </c>
      <c r="J122" s="145">
        <v>0</v>
      </c>
    </row>
    <row r="123" spans="1:10" x14ac:dyDescent="0.25">
      <c r="A123" s="280">
        <v>31</v>
      </c>
      <c r="B123" s="281"/>
      <c r="C123" s="282"/>
      <c r="D123" s="203" t="s">
        <v>23</v>
      </c>
      <c r="E123" s="11">
        <v>0</v>
      </c>
      <c r="F123" s="84">
        <v>0</v>
      </c>
      <c r="G123" s="125">
        <v>2767.33</v>
      </c>
      <c r="H123" s="180">
        <f t="shared" si="45"/>
        <v>2767.33</v>
      </c>
      <c r="I123" s="109">
        <v>0</v>
      </c>
      <c r="J123" s="145">
        <v>0</v>
      </c>
    </row>
    <row r="124" spans="1:10" x14ac:dyDescent="0.25">
      <c r="A124" s="280">
        <v>32</v>
      </c>
      <c r="B124" s="281"/>
      <c r="C124" s="282"/>
      <c r="D124" s="203" t="s">
        <v>35</v>
      </c>
      <c r="E124" s="11">
        <v>0</v>
      </c>
      <c r="F124" s="84">
        <v>0</v>
      </c>
      <c r="G124" s="125">
        <v>0</v>
      </c>
      <c r="H124" s="180">
        <f t="shared" si="45"/>
        <v>0</v>
      </c>
      <c r="I124" s="109">
        <v>0</v>
      </c>
      <c r="J124" s="145">
        <v>0</v>
      </c>
    </row>
    <row r="126" spans="1:10" x14ac:dyDescent="0.25">
      <c r="A126" t="s">
        <v>276</v>
      </c>
      <c r="H126" t="s">
        <v>277</v>
      </c>
    </row>
    <row r="127" spans="1:10" x14ac:dyDescent="0.25">
      <c r="A127" t="s">
        <v>279</v>
      </c>
    </row>
    <row r="128" spans="1:10" x14ac:dyDescent="0.25">
      <c r="A128" t="s">
        <v>285</v>
      </c>
      <c r="H128" t="s">
        <v>286</v>
      </c>
    </row>
  </sheetData>
  <mergeCells count="97">
    <mergeCell ref="A120:C120"/>
    <mergeCell ref="A121:C121"/>
    <mergeCell ref="A122:C122"/>
    <mergeCell ref="A123:C123"/>
    <mergeCell ref="A124:C124"/>
    <mergeCell ref="A115:C115"/>
    <mergeCell ref="A116:C116"/>
    <mergeCell ref="A117:C117"/>
    <mergeCell ref="A118:C118"/>
    <mergeCell ref="A119:C119"/>
    <mergeCell ref="A1:J1"/>
    <mergeCell ref="A3:J3"/>
    <mergeCell ref="A5:C5"/>
    <mergeCell ref="A26:C26"/>
    <mergeCell ref="A28:C28"/>
    <mergeCell ref="A20:C20"/>
    <mergeCell ref="A21:C21"/>
    <mergeCell ref="A22:C22"/>
    <mergeCell ref="A6:C6"/>
    <mergeCell ref="A25:C25"/>
    <mergeCell ref="E2:G2"/>
    <mergeCell ref="A29:C29"/>
    <mergeCell ref="A7:C7"/>
    <mergeCell ref="A8:C8"/>
    <mergeCell ref="A55:C55"/>
    <mergeCell ref="A56:C56"/>
    <mergeCell ref="A9:C9"/>
    <mergeCell ref="A10:C10"/>
    <mergeCell ref="A12:C12"/>
    <mergeCell ref="A11:C11"/>
    <mergeCell ref="A15:C15"/>
    <mergeCell ref="A16:C16"/>
    <mergeCell ref="A17:C17"/>
    <mergeCell ref="A18:C18"/>
    <mergeCell ref="A19:C19"/>
    <mergeCell ref="A30:C30"/>
    <mergeCell ref="A24:C24"/>
    <mergeCell ref="A46:C46"/>
    <mergeCell ref="A49:C49"/>
    <mergeCell ref="A62:C62"/>
    <mergeCell ref="A73:C73"/>
    <mergeCell ref="A74:C74"/>
    <mergeCell ref="A60:C60"/>
    <mergeCell ref="A57:C57"/>
    <mergeCell ref="A50:C50"/>
    <mergeCell ref="A51:C51"/>
    <mergeCell ref="A53:C53"/>
    <mergeCell ref="A58:C58"/>
    <mergeCell ref="A67:C67"/>
    <mergeCell ref="A68:C68"/>
    <mergeCell ref="A69:C69"/>
    <mergeCell ref="A65:C65"/>
    <mergeCell ref="A70:C70"/>
    <mergeCell ref="A32:C32"/>
    <mergeCell ref="A33:C33"/>
    <mergeCell ref="A35:C35"/>
    <mergeCell ref="A40:C40"/>
    <mergeCell ref="A43:C43"/>
    <mergeCell ref="A36:C36"/>
    <mergeCell ref="A114:C114"/>
    <mergeCell ref="A109:C109"/>
    <mergeCell ref="A110:C110"/>
    <mergeCell ref="A108:C108"/>
    <mergeCell ref="A111:C111"/>
    <mergeCell ref="A112:C112"/>
    <mergeCell ref="A113:C113"/>
    <mergeCell ref="A95:C95"/>
    <mergeCell ref="A81:C81"/>
    <mergeCell ref="A83:C83"/>
    <mergeCell ref="A84:C84"/>
    <mergeCell ref="A94:C94"/>
    <mergeCell ref="A93:C93"/>
    <mergeCell ref="A85:C85"/>
    <mergeCell ref="A86:C86"/>
    <mergeCell ref="A87:C87"/>
    <mergeCell ref="A88:C88"/>
    <mergeCell ref="A89:C89"/>
    <mergeCell ref="A90:C90"/>
    <mergeCell ref="A91:C91"/>
    <mergeCell ref="A105:C105"/>
    <mergeCell ref="A106:C106"/>
    <mergeCell ref="A107:C107"/>
    <mergeCell ref="A96:C96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71:C71"/>
    <mergeCell ref="A79:C79"/>
    <mergeCell ref="A76:C76"/>
    <mergeCell ref="A77:C77"/>
    <mergeCell ref="A82:C82"/>
    <mergeCell ref="A80:C80"/>
  </mergeCells>
  <pageMargins left="0.7" right="0.7" top="0.75" bottom="0.75" header="0.3" footer="0.3"/>
  <pageSetup paperSize="9" scale="9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E41D1-E516-4BC5-8DA3-2DC8EE6F27DD}">
  <dimension ref="A1:O292"/>
  <sheetViews>
    <sheetView tabSelected="1" topLeftCell="A271" workbookViewId="0">
      <selection activeCell="I297" sqref="I297"/>
    </sheetView>
  </sheetViews>
  <sheetFormatPr defaultRowHeight="15" x14ac:dyDescent="0.25"/>
  <cols>
    <col min="1" max="1" width="11.85546875" customWidth="1"/>
    <col min="2" max="2" width="36" customWidth="1"/>
    <col min="3" max="3" width="7.5703125" customWidth="1"/>
    <col min="4" max="4" width="13.140625" hidden="1" customWidth="1"/>
    <col min="5" max="5" width="11.28515625" customWidth="1"/>
    <col min="6" max="6" width="13.140625" hidden="1" customWidth="1"/>
    <col min="7" max="9" width="11.85546875" customWidth="1"/>
    <col min="10" max="10" width="10.28515625" customWidth="1"/>
    <col min="11" max="11" width="10.5703125" customWidth="1"/>
  </cols>
  <sheetData>
    <row r="1" spans="1:15" ht="50.25" customHeight="1" x14ac:dyDescent="0.25">
      <c r="A1" s="246" t="s">
        <v>49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5" ht="27.75" customHeight="1" x14ac:dyDescent="0.25">
      <c r="A2" s="30"/>
      <c r="B2" s="30"/>
      <c r="C2" s="246" t="s">
        <v>255</v>
      </c>
      <c r="D2" s="269"/>
      <c r="E2" s="269"/>
      <c r="F2" s="269"/>
      <c r="G2" s="267"/>
      <c r="H2" s="30"/>
      <c r="I2" s="30"/>
      <c r="J2" s="6"/>
      <c r="K2" s="6"/>
    </row>
    <row r="3" spans="1:15" x14ac:dyDescent="0.25">
      <c r="A3" s="306"/>
      <c r="B3" s="307"/>
      <c r="C3" s="307"/>
      <c r="D3" s="307"/>
      <c r="E3" s="307"/>
      <c r="F3" s="307"/>
      <c r="G3" s="307"/>
      <c r="H3" s="307"/>
      <c r="I3" s="307"/>
      <c r="J3" s="307"/>
      <c r="K3" s="307"/>
    </row>
    <row r="4" spans="1:15" ht="18" x14ac:dyDescent="0.25">
      <c r="A4" s="30"/>
      <c r="B4" s="30"/>
      <c r="C4" s="30"/>
      <c r="D4" s="114"/>
      <c r="E4" s="124"/>
      <c r="F4" s="30"/>
      <c r="G4" s="116"/>
      <c r="H4" s="116"/>
      <c r="I4" s="116"/>
      <c r="J4" s="6"/>
      <c r="K4" s="6"/>
    </row>
    <row r="5" spans="1:15" ht="51" x14ac:dyDescent="0.25">
      <c r="A5" s="26" t="s">
        <v>33</v>
      </c>
      <c r="B5" s="26" t="s">
        <v>34</v>
      </c>
      <c r="C5" s="26" t="s">
        <v>248</v>
      </c>
      <c r="D5" s="26" t="s">
        <v>198</v>
      </c>
      <c r="E5" s="26" t="s">
        <v>198</v>
      </c>
      <c r="F5" s="26" t="s">
        <v>44</v>
      </c>
      <c r="G5" s="26" t="s">
        <v>44</v>
      </c>
      <c r="H5" s="26" t="s">
        <v>251</v>
      </c>
      <c r="I5" s="26" t="s">
        <v>247</v>
      </c>
      <c r="J5" s="26" t="s">
        <v>45</v>
      </c>
      <c r="K5" s="26" t="s">
        <v>46</v>
      </c>
      <c r="N5" s="115" t="s">
        <v>189</v>
      </c>
    </row>
    <row r="6" spans="1:15" x14ac:dyDescent="0.25">
      <c r="A6" s="26"/>
      <c r="B6" s="26"/>
      <c r="C6" s="26"/>
      <c r="D6" s="26" t="s">
        <v>124</v>
      </c>
      <c r="E6" s="26" t="s">
        <v>125</v>
      </c>
      <c r="F6" s="26" t="s">
        <v>124</v>
      </c>
      <c r="G6" s="26" t="s">
        <v>125</v>
      </c>
      <c r="H6" s="26"/>
      <c r="I6" s="26"/>
      <c r="J6" s="26" t="s">
        <v>125</v>
      </c>
      <c r="K6" s="26" t="s">
        <v>125</v>
      </c>
    </row>
    <row r="7" spans="1:15" ht="30.75" customHeight="1" x14ac:dyDescent="0.25">
      <c r="A7" s="92" t="s">
        <v>176</v>
      </c>
      <c r="B7" s="26" t="s">
        <v>177</v>
      </c>
      <c r="C7" s="26"/>
      <c r="D7" s="94">
        <f>D8+D95+D143+D151+D168+D205+D231</f>
        <v>6877729.9300000025</v>
      </c>
      <c r="E7" s="94">
        <f>E8+E95+E143+E151+E168+E205+E231</f>
        <v>912831.63182692975</v>
      </c>
      <c r="F7" s="94" t="e">
        <f>F8+F95+F143+F151+F168+F205+F231</f>
        <v>#REF!</v>
      </c>
      <c r="G7" s="128">
        <f>G8+G95+G136+G143+G151+G168+G205+G231</f>
        <v>1152810.6499999999</v>
      </c>
      <c r="H7" s="128">
        <f>H8+H95+H136+H143+H151+H168+H205+H231+H259</f>
        <v>1124654.1799999997</v>
      </c>
      <c r="I7" s="128">
        <f t="shared" ref="I7:I14" si="0">H7-G7</f>
        <v>-28156.470000000205</v>
      </c>
      <c r="J7" s="96">
        <f>J8+J95+J143+J151+J168+J205+J231</f>
        <v>883502</v>
      </c>
      <c r="K7" s="96">
        <f>K8+K95+K143+K151+K168+K205+K231</f>
        <v>883502</v>
      </c>
    </row>
    <row r="8" spans="1:15" ht="25.5" x14ac:dyDescent="0.25">
      <c r="A8" s="4" t="s">
        <v>126</v>
      </c>
      <c r="B8" s="55" t="s">
        <v>175</v>
      </c>
      <c r="C8" s="55"/>
      <c r="D8" s="85">
        <f t="shared" ref="D8:J8" si="1">D9+D44+D56+D68</f>
        <v>6534427.3400000017</v>
      </c>
      <c r="E8" s="85">
        <f t="shared" si="1"/>
        <v>867267.54794611479</v>
      </c>
      <c r="F8" s="85" t="e">
        <f t="shared" si="1"/>
        <v>#REF!</v>
      </c>
      <c r="G8" s="85">
        <f t="shared" ref="G8" si="2">G9+G44+G56+G68</f>
        <v>1075860.1199999999</v>
      </c>
      <c r="H8" s="126">
        <f t="shared" si="1"/>
        <v>1000096.6099999999</v>
      </c>
      <c r="I8" s="85">
        <f t="shared" si="0"/>
        <v>-75763.510000000009</v>
      </c>
      <c r="J8" s="143">
        <f t="shared" si="1"/>
        <v>879029</v>
      </c>
      <c r="K8" s="143">
        <f>J8</f>
        <v>879029</v>
      </c>
    </row>
    <row r="9" spans="1:15" x14ac:dyDescent="0.25">
      <c r="A9" s="55" t="s">
        <v>56</v>
      </c>
      <c r="B9" s="55" t="s">
        <v>54</v>
      </c>
      <c r="C9" s="55"/>
      <c r="D9" s="85">
        <f>D10</f>
        <v>314757.71999999997</v>
      </c>
      <c r="E9" s="85">
        <f t="shared" ref="E9:F9" si="3">E10</f>
        <v>41775.528568584508</v>
      </c>
      <c r="F9" s="85">
        <f t="shared" si="3"/>
        <v>314761.27</v>
      </c>
      <c r="G9" s="85">
        <f>G10</f>
        <v>42280.92</v>
      </c>
      <c r="H9" s="126">
        <f>H10</f>
        <v>42280.92</v>
      </c>
      <c r="I9" s="85">
        <f t="shared" si="0"/>
        <v>0</v>
      </c>
      <c r="J9" s="143">
        <v>41776</v>
      </c>
      <c r="K9" s="143">
        <f t="shared" ref="K9:K12" si="4">J9</f>
        <v>41776</v>
      </c>
    </row>
    <row r="10" spans="1:15" ht="25.5" x14ac:dyDescent="0.25">
      <c r="A10" s="56"/>
      <c r="B10" s="56" t="s">
        <v>55</v>
      </c>
      <c r="C10" s="172">
        <v>48007</v>
      </c>
      <c r="D10" s="118">
        <v>314757.71999999997</v>
      </c>
      <c r="E10" s="118">
        <f>D10/7.5345</f>
        <v>41775.528568584508</v>
      </c>
      <c r="F10" s="99">
        <v>314761.27</v>
      </c>
      <c r="G10" s="118">
        <v>42280.92</v>
      </c>
      <c r="H10" s="127">
        <v>42280.92</v>
      </c>
      <c r="I10" s="118">
        <f t="shared" si="0"/>
        <v>0</v>
      </c>
      <c r="J10" s="147">
        <f>J11</f>
        <v>41243</v>
      </c>
      <c r="K10" s="147">
        <f t="shared" si="4"/>
        <v>41243</v>
      </c>
    </row>
    <row r="11" spans="1:15" ht="15" customHeight="1" x14ac:dyDescent="0.25">
      <c r="A11" s="58">
        <v>3</v>
      </c>
      <c r="B11" s="62" t="s">
        <v>20</v>
      </c>
      <c r="C11" s="62"/>
      <c r="D11" s="85">
        <f>D12+D38+D41</f>
        <v>314757.72000000003</v>
      </c>
      <c r="E11" s="84">
        <f t="shared" ref="E11:E86" si="5">D11/7.5345</f>
        <v>41775.528568584516</v>
      </c>
      <c r="F11" s="85">
        <f t="shared" ref="F11" si="6">F12+F38</f>
        <v>314761.27</v>
      </c>
      <c r="G11" s="85">
        <f t="shared" ref="G11" si="7">G12+G38</f>
        <v>42280.92</v>
      </c>
      <c r="H11" s="126">
        <f>H12+H38+H41</f>
        <v>42280.920000000013</v>
      </c>
      <c r="I11" s="85">
        <f t="shared" si="0"/>
        <v>0</v>
      </c>
      <c r="J11" s="143">
        <f>J12</f>
        <v>41243</v>
      </c>
      <c r="K11" s="143">
        <f t="shared" si="4"/>
        <v>41243</v>
      </c>
    </row>
    <row r="12" spans="1:15" x14ac:dyDescent="0.25">
      <c r="A12" s="58">
        <v>32</v>
      </c>
      <c r="B12" s="62" t="s">
        <v>35</v>
      </c>
      <c r="C12" s="62"/>
      <c r="D12" s="85">
        <f>D13+D16+D21+D31+D33</f>
        <v>309437.36000000004</v>
      </c>
      <c r="E12" s="85">
        <f t="shared" si="5"/>
        <v>41069.395447607676</v>
      </c>
      <c r="F12" s="85">
        <f t="shared" ref="F12:H12" si="8">F13+F16+F21+F31+F33</f>
        <v>310745.38</v>
      </c>
      <c r="G12" s="85">
        <f t="shared" ref="G12" si="9">G13+G16+G21+G31+G33</f>
        <v>41778.92</v>
      </c>
      <c r="H12" s="126">
        <f t="shared" si="8"/>
        <v>41527.760000000009</v>
      </c>
      <c r="I12" s="85">
        <f t="shared" si="0"/>
        <v>-251.15999999998894</v>
      </c>
      <c r="J12" s="143">
        <v>41243</v>
      </c>
      <c r="K12" s="143">
        <f t="shared" si="4"/>
        <v>41243</v>
      </c>
      <c r="O12" s="93"/>
    </row>
    <row r="13" spans="1:15" x14ac:dyDescent="0.25">
      <c r="A13" s="59">
        <v>321</v>
      </c>
      <c r="B13" s="63" t="s">
        <v>73</v>
      </c>
      <c r="C13" s="63"/>
      <c r="D13" s="84">
        <f>D14+D15</f>
        <v>27721.51</v>
      </c>
      <c r="E13" s="84">
        <f t="shared" si="5"/>
        <v>3679.27666069414</v>
      </c>
      <c r="F13" s="84">
        <f t="shared" ref="F13:H13" si="10">F14+F15</f>
        <v>22000.739999999998</v>
      </c>
      <c r="G13" s="84">
        <f t="shared" ref="G13" si="11">G14+G15</f>
        <v>3822</v>
      </c>
      <c r="H13" s="125">
        <f t="shared" si="10"/>
        <v>4230</v>
      </c>
      <c r="I13" s="84">
        <f t="shared" si="0"/>
        <v>408</v>
      </c>
      <c r="J13" s="143"/>
      <c r="K13" s="144"/>
    </row>
    <row r="14" spans="1:15" x14ac:dyDescent="0.25">
      <c r="A14" s="59">
        <v>3211</v>
      </c>
      <c r="B14" s="63" t="s">
        <v>74</v>
      </c>
      <c r="C14" s="63"/>
      <c r="D14" s="84">
        <v>24381.51</v>
      </c>
      <c r="E14" s="84">
        <f t="shared" si="5"/>
        <v>3235.982480589289</v>
      </c>
      <c r="F14" s="84">
        <v>17999.919999999998</v>
      </c>
      <c r="G14" s="84">
        <v>3622</v>
      </c>
      <c r="H14" s="125">
        <v>4000</v>
      </c>
      <c r="I14" s="84">
        <f t="shared" si="0"/>
        <v>378</v>
      </c>
      <c r="J14" s="109"/>
      <c r="K14" s="145"/>
    </row>
    <row r="15" spans="1:15" x14ac:dyDescent="0.25">
      <c r="A15" s="59">
        <v>3213</v>
      </c>
      <c r="B15" s="63" t="s">
        <v>75</v>
      </c>
      <c r="C15" s="63"/>
      <c r="D15" s="84">
        <v>3340</v>
      </c>
      <c r="E15" s="84">
        <v>443.3</v>
      </c>
      <c r="F15" s="84">
        <v>4000.82</v>
      </c>
      <c r="G15" s="84">
        <v>200</v>
      </c>
      <c r="H15" s="125">
        <v>230</v>
      </c>
      <c r="I15" s="84">
        <f t="shared" ref="I15:I78" si="12">H15-G15</f>
        <v>30</v>
      </c>
      <c r="J15" s="109"/>
      <c r="K15" s="145"/>
    </row>
    <row r="16" spans="1:15" x14ac:dyDescent="0.25">
      <c r="A16" s="59">
        <v>322</v>
      </c>
      <c r="B16" s="63" t="s">
        <v>76</v>
      </c>
      <c r="C16" s="62"/>
      <c r="D16" s="84">
        <f>D17+D18+D19+D20</f>
        <v>118052.05</v>
      </c>
      <c r="E16" s="84">
        <f t="shared" si="5"/>
        <v>15668.199615103855</v>
      </c>
      <c r="F16" s="84">
        <f t="shared" ref="F16" si="13">F17+F18+F19+F20</f>
        <v>116302.54000000001</v>
      </c>
      <c r="G16" s="84">
        <f>G17+G18+G19+G20</f>
        <v>15136.92</v>
      </c>
      <c r="H16" s="125">
        <f>H17+H18+H19+H20</f>
        <v>14972.52</v>
      </c>
      <c r="I16" s="84">
        <f t="shared" si="12"/>
        <v>-164.39999999999964</v>
      </c>
      <c r="J16" s="109"/>
      <c r="K16" s="145"/>
    </row>
    <row r="17" spans="1:11" x14ac:dyDescent="0.25">
      <c r="A17" s="59">
        <v>3221</v>
      </c>
      <c r="B17" s="63" t="s">
        <v>77</v>
      </c>
      <c r="C17" s="63"/>
      <c r="D17" s="84">
        <v>95557.28</v>
      </c>
      <c r="E17" s="84">
        <v>12682.62</v>
      </c>
      <c r="F17" s="84">
        <v>89366.7</v>
      </c>
      <c r="G17" s="84">
        <v>11861.92</v>
      </c>
      <c r="H17" s="125">
        <v>12297.44</v>
      </c>
      <c r="I17" s="84">
        <f t="shared" si="12"/>
        <v>435.52000000000044</v>
      </c>
      <c r="J17" s="109"/>
      <c r="K17" s="145"/>
    </row>
    <row r="18" spans="1:11" x14ac:dyDescent="0.25">
      <c r="A18" s="59">
        <v>3224</v>
      </c>
      <c r="B18" s="63" t="s">
        <v>78</v>
      </c>
      <c r="C18" s="63"/>
      <c r="D18" s="84">
        <v>12849.28</v>
      </c>
      <c r="E18" s="84">
        <v>1705.38</v>
      </c>
      <c r="F18" s="84">
        <v>8702.35</v>
      </c>
      <c r="G18" s="84">
        <v>855</v>
      </c>
      <c r="H18" s="125">
        <v>960</v>
      </c>
      <c r="I18" s="84">
        <f t="shared" si="12"/>
        <v>105</v>
      </c>
      <c r="J18" s="109"/>
      <c r="K18" s="145"/>
    </row>
    <row r="19" spans="1:11" x14ac:dyDescent="0.25">
      <c r="A19" s="59">
        <v>3225</v>
      </c>
      <c r="B19" s="63" t="s">
        <v>79</v>
      </c>
      <c r="C19" s="63"/>
      <c r="D19" s="84">
        <v>8364.2900000000009</v>
      </c>
      <c r="E19" s="84">
        <v>1110.1300000000001</v>
      </c>
      <c r="F19" s="84">
        <v>16236.85</v>
      </c>
      <c r="G19" s="84">
        <v>2155</v>
      </c>
      <c r="H19" s="125">
        <v>1300</v>
      </c>
      <c r="I19" s="84">
        <f t="shared" si="12"/>
        <v>-855</v>
      </c>
      <c r="J19" s="109"/>
      <c r="K19" s="145"/>
    </row>
    <row r="20" spans="1:11" x14ac:dyDescent="0.25">
      <c r="A20" s="59">
        <v>3227</v>
      </c>
      <c r="B20" s="63" t="s">
        <v>80</v>
      </c>
      <c r="C20" s="63"/>
      <c r="D20" s="84">
        <v>1281.2</v>
      </c>
      <c r="E20" s="84">
        <v>170.05</v>
      </c>
      <c r="F20" s="84">
        <v>1996.64</v>
      </c>
      <c r="G20" s="84">
        <v>265</v>
      </c>
      <c r="H20" s="125">
        <v>415.08</v>
      </c>
      <c r="I20" s="84">
        <f t="shared" si="12"/>
        <v>150.07999999999998</v>
      </c>
      <c r="J20" s="109"/>
      <c r="K20" s="145"/>
    </row>
    <row r="21" spans="1:11" x14ac:dyDescent="0.25">
      <c r="A21" s="59">
        <v>323</v>
      </c>
      <c r="B21" s="63" t="s">
        <v>81</v>
      </c>
      <c r="C21" s="63"/>
      <c r="D21" s="84">
        <f>D22+D23+D24+D25+D26+D27+D28+D29+D30</f>
        <v>157735.09</v>
      </c>
      <c r="E21" s="84">
        <f t="shared" si="5"/>
        <v>20935.044130333798</v>
      </c>
      <c r="F21" s="84">
        <f t="shared" ref="F21" si="14">F22+F23+F24+F25+F26+F27+F28+F29+F30</f>
        <v>166655.6</v>
      </c>
      <c r="G21" s="84">
        <f>G22+G23+G24+G25+G26+G27+G28+G29+G30</f>
        <v>22005</v>
      </c>
      <c r="H21" s="125">
        <f>H22+H23+H24+H25+H26+H27+H28+H29+H30</f>
        <v>21354.190000000002</v>
      </c>
      <c r="I21" s="84">
        <f t="shared" si="12"/>
        <v>-650.80999999999767</v>
      </c>
      <c r="J21" s="143"/>
      <c r="K21" s="144"/>
    </row>
    <row r="22" spans="1:11" x14ac:dyDescent="0.25">
      <c r="A22" s="59">
        <v>3231</v>
      </c>
      <c r="B22" s="63" t="s">
        <v>82</v>
      </c>
      <c r="C22" s="63"/>
      <c r="D22" s="84">
        <v>39622.51</v>
      </c>
      <c r="E22" s="125">
        <f t="shared" si="5"/>
        <v>5258.8108036366048</v>
      </c>
      <c r="F22" s="84">
        <v>28992.75</v>
      </c>
      <c r="G22" s="84">
        <v>3748</v>
      </c>
      <c r="H22" s="125">
        <v>3526</v>
      </c>
      <c r="I22" s="84">
        <f t="shared" si="12"/>
        <v>-222</v>
      </c>
      <c r="J22" s="109"/>
      <c r="K22" s="145"/>
    </row>
    <row r="23" spans="1:11" x14ac:dyDescent="0.25">
      <c r="A23" s="59">
        <v>3232</v>
      </c>
      <c r="B23" s="63" t="s">
        <v>83</v>
      </c>
      <c r="C23" s="63"/>
      <c r="D23" s="84">
        <v>6949.75</v>
      </c>
      <c r="E23" s="125">
        <v>922.38</v>
      </c>
      <c r="F23" s="84">
        <v>13999.1</v>
      </c>
      <c r="G23" s="84">
        <v>1858</v>
      </c>
      <c r="H23" s="125">
        <v>1298</v>
      </c>
      <c r="I23" s="84">
        <f t="shared" si="12"/>
        <v>-560</v>
      </c>
      <c r="J23" s="109"/>
      <c r="K23" s="145"/>
    </row>
    <row r="24" spans="1:11" x14ac:dyDescent="0.25">
      <c r="A24" s="59">
        <v>3233</v>
      </c>
      <c r="B24" s="63" t="s">
        <v>84</v>
      </c>
      <c r="C24" s="63"/>
      <c r="D24" s="84">
        <v>0</v>
      </c>
      <c r="E24" s="125">
        <f t="shared" si="5"/>
        <v>0</v>
      </c>
      <c r="F24" s="84">
        <v>5002.91</v>
      </c>
      <c r="G24" s="84">
        <v>680</v>
      </c>
      <c r="H24" s="125">
        <v>678.03</v>
      </c>
      <c r="I24" s="84">
        <f t="shared" si="12"/>
        <v>-1.9700000000000273</v>
      </c>
      <c r="J24" s="109"/>
      <c r="K24" s="145"/>
    </row>
    <row r="25" spans="1:11" x14ac:dyDescent="0.25">
      <c r="A25" s="59">
        <v>3234</v>
      </c>
      <c r="B25" s="63" t="s">
        <v>85</v>
      </c>
      <c r="C25" s="63"/>
      <c r="D25" s="84">
        <v>28207.05</v>
      </c>
      <c r="E25" s="125">
        <v>3743.41</v>
      </c>
      <c r="F25" s="84">
        <v>29859.22</v>
      </c>
      <c r="G25" s="84">
        <v>3835</v>
      </c>
      <c r="H25" s="125">
        <v>4829.51</v>
      </c>
      <c r="I25" s="84">
        <f t="shared" si="12"/>
        <v>994.51000000000022</v>
      </c>
      <c r="J25" s="109"/>
      <c r="K25" s="145"/>
    </row>
    <row r="26" spans="1:11" x14ac:dyDescent="0.25">
      <c r="A26" s="59">
        <v>3235</v>
      </c>
      <c r="B26" s="63" t="s">
        <v>86</v>
      </c>
      <c r="C26" s="63"/>
      <c r="D26" s="84">
        <v>12084.97</v>
      </c>
      <c r="E26" s="125">
        <v>1603.96</v>
      </c>
      <c r="F26" s="84">
        <v>11196.27</v>
      </c>
      <c r="G26" s="84">
        <v>1386</v>
      </c>
      <c r="H26" s="125">
        <v>1196</v>
      </c>
      <c r="I26" s="84">
        <f t="shared" si="12"/>
        <v>-190</v>
      </c>
      <c r="J26" s="109"/>
      <c r="K26" s="145"/>
    </row>
    <row r="27" spans="1:11" x14ac:dyDescent="0.25">
      <c r="A27" s="59">
        <v>3236</v>
      </c>
      <c r="B27" s="63" t="s">
        <v>87</v>
      </c>
      <c r="C27" s="63"/>
      <c r="D27" s="84">
        <v>4230</v>
      </c>
      <c r="E27" s="125">
        <v>561.42999999999995</v>
      </c>
      <c r="F27" s="84">
        <v>3503.54</v>
      </c>
      <c r="G27" s="84">
        <v>465</v>
      </c>
      <c r="H27" s="125">
        <v>410</v>
      </c>
      <c r="I27" s="84">
        <f t="shared" si="12"/>
        <v>-55</v>
      </c>
      <c r="J27" s="109"/>
      <c r="K27" s="145"/>
    </row>
    <row r="28" spans="1:11" x14ac:dyDescent="0.25">
      <c r="A28" s="59">
        <v>3237</v>
      </c>
      <c r="B28" s="63" t="s">
        <v>88</v>
      </c>
      <c r="C28" s="63"/>
      <c r="D28" s="84">
        <v>28871.81</v>
      </c>
      <c r="E28" s="125">
        <f>D28/7.5345</f>
        <v>3831.9477072134846</v>
      </c>
      <c r="F28" s="84">
        <v>43383.65</v>
      </c>
      <c r="G28" s="84">
        <v>5758</v>
      </c>
      <c r="H28" s="125">
        <v>2701.4</v>
      </c>
      <c r="I28" s="84">
        <f t="shared" si="12"/>
        <v>-3056.6</v>
      </c>
      <c r="J28" s="109"/>
      <c r="K28" s="145"/>
    </row>
    <row r="29" spans="1:11" x14ac:dyDescent="0.25">
      <c r="A29" s="59">
        <v>3238</v>
      </c>
      <c r="B29" s="63" t="s">
        <v>89</v>
      </c>
      <c r="C29" s="63"/>
      <c r="D29" s="84">
        <v>33175</v>
      </c>
      <c r="E29" s="125">
        <v>4403.09</v>
      </c>
      <c r="F29" s="84">
        <v>26182.39</v>
      </c>
      <c r="G29" s="84">
        <v>3475</v>
      </c>
      <c r="H29" s="125">
        <v>4262.25</v>
      </c>
      <c r="I29" s="84">
        <f t="shared" si="12"/>
        <v>787.25</v>
      </c>
      <c r="J29" s="109"/>
      <c r="K29" s="145"/>
    </row>
    <row r="30" spans="1:11" x14ac:dyDescent="0.25">
      <c r="A30" s="59">
        <v>3239</v>
      </c>
      <c r="B30" s="63" t="s">
        <v>90</v>
      </c>
      <c r="C30" s="63"/>
      <c r="D30" s="84">
        <v>4594</v>
      </c>
      <c r="E30" s="125">
        <f t="shared" si="5"/>
        <v>609.72858185679206</v>
      </c>
      <c r="F30" s="84">
        <v>4535.7700000000004</v>
      </c>
      <c r="G30" s="84">
        <v>800</v>
      </c>
      <c r="H30" s="125">
        <v>2453</v>
      </c>
      <c r="I30" s="84">
        <f t="shared" si="12"/>
        <v>1653</v>
      </c>
      <c r="J30" s="109"/>
      <c r="K30" s="145"/>
    </row>
    <row r="31" spans="1:11" x14ac:dyDescent="0.25">
      <c r="A31" s="59">
        <v>324</v>
      </c>
      <c r="B31" s="63" t="s">
        <v>91</v>
      </c>
      <c r="C31" s="63"/>
      <c r="D31" s="84">
        <f>D32</f>
        <v>800</v>
      </c>
      <c r="E31" s="125">
        <f t="shared" si="5"/>
        <v>106.17824673170084</v>
      </c>
      <c r="F31" s="84">
        <f t="shared" ref="F31" si="15">F32</f>
        <v>806.19</v>
      </c>
      <c r="G31" s="84">
        <v>180</v>
      </c>
      <c r="H31" s="125">
        <f>H32</f>
        <v>172.66</v>
      </c>
      <c r="I31" s="84">
        <f t="shared" si="12"/>
        <v>-7.3400000000000034</v>
      </c>
      <c r="J31" s="143"/>
      <c r="K31" s="144"/>
    </row>
    <row r="32" spans="1:11" x14ac:dyDescent="0.25">
      <c r="A32" s="59">
        <v>3241</v>
      </c>
      <c r="B32" s="63" t="s">
        <v>92</v>
      </c>
      <c r="C32" s="63"/>
      <c r="D32" s="84">
        <v>800</v>
      </c>
      <c r="E32" s="125">
        <v>106.17</v>
      </c>
      <c r="F32" s="84">
        <v>806.19</v>
      </c>
      <c r="G32" s="84">
        <v>180</v>
      </c>
      <c r="H32" s="125">
        <v>172.66</v>
      </c>
      <c r="I32" s="84">
        <f t="shared" si="12"/>
        <v>-7.3400000000000034</v>
      </c>
      <c r="J32" s="109"/>
      <c r="K32" s="145"/>
    </row>
    <row r="33" spans="1:11" x14ac:dyDescent="0.25">
      <c r="A33" s="59">
        <v>329</v>
      </c>
      <c r="B33" s="63" t="s">
        <v>93</v>
      </c>
      <c r="C33" s="63"/>
      <c r="D33" s="84">
        <f>D34+D35+D36+D37</f>
        <v>5128.71</v>
      </c>
      <c r="E33" s="125">
        <f t="shared" si="5"/>
        <v>680.69679474417671</v>
      </c>
      <c r="F33" s="84">
        <f t="shared" ref="F33" si="16">F34+F35+F36+F37</f>
        <v>4980.3100000000004</v>
      </c>
      <c r="G33" s="84">
        <f>G34+G35+G36+G37</f>
        <v>635</v>
      </c>
      <c r="H33" s="125">
        <f>H34+H35+H36+H37</f>
        <v>798.39</v>
      </c>
      <c r="I33" s="84">
        <f t="shared" si="12"/>
        <v>163.38999999999999</v>
      </c>
      <c r="J33" s="143"/>
      <c r="K33" s="144"/>
    </row>
    <row r="34" spans="1:11" x14ac:dyDescent="0.25">
      <c r="A34" s="59">
        <v>3293</v>
      </c>
      <c r="B34" s="63" t="s">
        <v>94</v>
      </c>
      <c r="C34" s="63"/>
      <c r="D34" s="84">
        <v>512.08000000000004</v>
      </c>
      <c r="E34" s="125">
        <f t="shared" si="5"/>
        <v>67.964695732961715</v>
      </c>
      <c r="F34" s="84">
        <v>1002.09</v>
      </c>
      <c r="G34" s="84">
        <v>133</v>
      </c>
      <c r="H34" s="125">
        <v>180</v>
      </c>
      <c r="I34" s="84">
        <f t="shared" si="12"/>
        <v>47</v>
      </c>
      <c r="J34" s="109"/>
      <c r="K34" s="145"/>
    </row>
    <row r="35" spans="1:11" x14ac:dyDescent="0.25">
      <c r="A35" s="59">
        <v>3294</v>
      </c>
      <c r="B35" s="63" t="s">
        <v>95</v>
      </c>
      <c r="C35" s="63"/>
      <c r="D35" s="84">
        <v>250</v>
      </c>
      <c r="E35" s="125">
        <f t="shared" si="5"/>
        <v>33.180702103656515</v>
      </c>
      <c r="F35" s="84">
        <v>256.17</v>
      </c>
      <c r="G35" s="84">
        <v>34</v>
      </c>
      <c r="H35" s="125">
        <v>35</v>
      </c>
      <c r="I35" s="84">
        <f t="shared" si="12"/>
        <v>1</v>
      </c>
      <c r="J35" s="109"/>
      <c r="K35" s="145"/>
    </row>
    <row r="36" spans="1:11" x14ac:dyDescent="0.25">
      <c r="A36" s="59">
        <v>3295</v>
      </c>
      <c r="B36" s="63" t="s">
        <v>96</v>
      </c>
      <c r="C36" s="63"/>
      <c r="D36" s="84">
        <v>2395</v>
      </c>
      <c r="E36" s="125">
        <v>317.89999999999998</v>
      </c>
      <c r="F36" s="84">
        <v>2320.63</v>
      </c>
      <c r="G36" s="84">
        <v>308</v>
      </c>
      <c r="H36" s="125">
        <v>370.39</v>
      </c>
      <c r="I36" s="84">
        <f t="shared" si="12"/>
        <v>62.389999999999986</v>
      </c>
      <c r="J36" s="109"/>
      <c r="K36" s="145"/>
    </row>
    <row r="37" spans="1:11" x14ac:dyDescent="0.25">
      <c r="A37" s="59">
        <v>3299</v>
      </c>
      <c r="B37" s="63" t="s">
        <v>22</v>
      </c>
      <c r="C37" s="63"/>
      <c r="D37" s="84">
        <v>1971.63</v>
      </c>
      <c r="E37" s="125">
        <v>261.69</v>
      </c>
      <c r="F37" s="84">
        <v>1401.42</v>
      </c>
      <c r="G37" s="84">
        <v>160</v>
      </c>
      <c r="H37" s="125">
        <v>213</v>
      </c>
      <c r="I37" s="84">
        <f t="shared" si="12"/>
        <v>53</v>
      </c>
      <c r="J37" s="109"/>
      <c r="K37" s="145"/>
    </row>
    <row r="38" spans="1:11" x14ac:dyDescent="0.25">
      <c r="A38" s="58">
        <v>34</v>
      </c>
      <c r="B38" s="62" t="s">
        <v>97</v>
      </c>
      <c r="C38" s="62"/>
      <c r="D38" s="85">
        <f>D39+D40</f>
        <v>4320.3599999999997</v>
      </c>
      <c r="E38" s="126">
        <v>573.4</v>
      </c>
      <c r="F38" s="85">
        <f t="shared" ref="F38" si="17">F39+F40</f>
        <v>4015.8900000000003</v>
      </c>
      <c r="G38" s="85">
        <f>G39+G40</f>
        <v>502</v>
      </c>
      <c r="H38" s="126">
        <f>H39+H40</f>
        <v>553</v>
      </c>
      <c r="I38" s="85">
        <f t="shared" si="12"/>
        <v>51</v>
      </c>
      <c r="J38" s="143">
        <v>533</v>
      </c>
      <c r="K38" s="143">
        <f>J38</f>
        <v>533</v>
      </c>
    </row>
    <row r="39" spans="1:11" x14ac:dyDescent="0.25">
      <c r="A39" s="59">
        <v>3431</v>
      </c>
      <c r="B39" s="63" t="s">
        <v>98</v>
      </c>
      <c r="C39" s="63"/>
      <c r="D39" s="84">
        <v>4320.3599999999997</v>
      </c>
      <c r="E39" s="125">
        <v>573.4</v>
      </c>
      <c r="F39" s="84">
        <v>4000.82</v>
      </c>
      <c r="G39" s="84">
        <v>500</v>
      </c>
      <c r="H39" s="125">
        <v>551</v>
      </c>
      <c r="I39" s="84">
        <f t="shared" si="12"/>
        <v>51</v>
      </c>
      <c r="J39" s="109"/>
      <c r="K39" s="145"/>
    </row>
    <row r="40" spans="1:11" x14ac:dyDescent="0.25">
      <c r="A40" s="59">
        <v>3433</v>
      </c>
      <c r="B40" s="63" t="s">
        <v>99</v>
      </c>
      <c r="C40" s="63"/>
      <c r="D40" s="84">
        <v>0</v>
      </c>
      <c r="E40" s="125">
        <f t="shared" si="5"/>
        <v>0</v>
      </c>
      <c r="F40" s="84">
        <v>15.07</v>
      </c>
      <c r="G40" s="84">
        <v>2</v>
      </c>
      <c r="H40" s="125">
        <v>2</v>
      </c>
      <c r="I40" s="84">
        <f t="shared" si="12"/>
        <v>0</v>
      </c>
      <c r="J40" s="109"/>
      <c r="K40" s="145"/>
    </row>
    <row r="41" spans="1:11" x14ac:dyDescent="0.25">
      <c r="A41" s="58">
        <v>38</v>
      </c>
      <c r="B41" s="62" t="s">
        <v>199</v>
      </c>
      <c r="C41" s="62"/>
      <c r="D41" s="85">
        <f>D42</f>
        <v>1000</v>
      </c>
      <c r="E41" s="125">
        <f t="shared" si="5"/>
        <v>132.72280841462606</v>
      </c>
      <c r="F41" s="85">
        <v>0</v>
      </c>
      <c r="G41" s="85">
        <f>G42+G43</f>
        <v>0</v>
      </c>
      <c r="H41" s="126">
        <f>H42+H43</f>
        <v>200.16</v>
      </c>
      <c r="I41" s="84">
        <f t="shared" si="12"/>
        <v>200.16</v>
      </c>
      <c r="J41" s="143"/>
      <c r="K41" s="144"/>
    </row>
    <row r="42" spans="1:11" x14ac:dyDescent="0.25">
      <c r="A42" s="59">
        <v>381</v>
      </c>
      <c r="B42" s="63" t="s">
        <v>200</v>
      </c>
      <c r="C42" s="63"/>
      <c r="D42" s="84">
        <f>D43</f>
        <v>1000</v>
      </c>
      <c r="E42" s="125">
        <f t="shared" si="5"/>
        <v>132.72280841462606</v>
      </c>
      <c r="F42" s="84">
        <v>0</v>
      </c>
      <c r="G42" s="84">
        <v>0</v>
      </c>
      <c r="H42" s="125">
        <v>0</v>
      </c>
      <c r="I42" s="84">
        <f t="shared" si="12"/>
        <v>0</v>
      </c>
      <c r="J42" s="109"/>
      <c r="K42" s="145"/>
    </row>
    <row r="43" spans="1:11" x14ac:dyDescent="0.25">
      <c r="A43" s="59">
        <v>3811</v>
      </c>
      <c r="B43" s="63" t="s">
        <v>201</v>
      </c>
      <c r="C43" s="63"/>
      <c r="D43" s="84">
        <v>1000</v>
      </c>
      <c r="E43" s="125">
        <f t="shared" si="5"/>
        <v>132.72280841462606</v>
      </c>
      <c r="F43" s="84">
        <v>0</v>
      </c>
      <c r="G43" s="84">
        <v>0</v>
      </c>
      <c r="H43" s="125">
        <v>200.16</v>
      </c>
      <c r="I43" s="84">
        <f t="shared" si="12"/>
        <v>200.16</v>
      </c>
      <c r="J43" s="109"/>
      <c r="K43" s="145"/>
    </row>
    <row r="44" spans="1:11" ht="25.5" x14ac:dyDescent="0.25">
      <c r="A44" s="55" t="s">
        <v>187</v>
      </c>
      <c r="B44" s="55" t="s">
        <v>101</v>
      </c>
      <c r="C44" s="55"/>
      <c r="D44" s="85">
        <f>D45</f>
        <v>209736.5</v>
      </c>
      <c r="E44" s="126">
        <f t="shared" si="5"/>
        <v>27836.817307054214</v>
      </c>
      <c r="F44" s="85">
        <f t="shared" ref="F44:F46" si="18">F45</f>
        <v>208698.12</v>
      </c>
      <c r="G44" s="85">
        <f>G45</f>
        <v>30686.57</v>
      </c>
      <c r="H44" s="126">
        <f>H45</f>
        <v>19218.05</v>
      </c>
      <c r="I44" s="85">
        <f t="shared" si="12"/>
        <v>-11468.52</v>
      </c>
      <c r="J44" s="143">
        <f>J45</f>
        <v>27699</v>
      </c>
      <c r="K44" s="143">
        <f t="shared" ref="K44:K47" si="19">J44</f>
        <v>27699</v>
      </c>
    </row>
    <row r="45" spans="1:11" ht="25.5" x14ac:dyDescent="0.25">
      <c r="A45" s="56"/>
      <c r="B45" s="56" t="s">
        <v>55</v>
      </c>
      <c r="C45" s="172">
        <v>48007</v>
      </c>
      <c r="D45" s="118">
        <f>D46</f>
        <v>209736.5</v>
      </c>
      <c r="E45" s="127">
        <f t="shared" si="5"/>
        <v>27836.817307054214</v>
      </c>
      <c r="F45" s="118">
        <f t="shared" si="18"/>
        <v>208698.12</v>
      </c>
      <c r="G45" s="118">
        <v>30686.57</v>
      </c>
      <c r="H45" s="127">
        <v>19218.05</v>
      </c>
      <c r="I45" s="118">
        <f t="shared" si="12"/>
        <v>-11468.52</v>
      </c>
      <c r="J45" s="147">
        <v>27699</v>
      </c>
      <c r="K45" s="147">
        <f t="shared" si="19"/>
        <v>27699</v>
      </c>
    </row>
    <row r="46" spans="1:11" x14ac:dyDescent="0.25">
      <c r="A46" s="58">
        <v>3</v>
      </c>
      <c r="B46" s="62" t="s">
        <v>20</v>
      </c>
      <c r="C46" s="62"/>
      <c r="D46" s="85">
        <f>D47</f>
        <v>209736.5</v>
      </c>
      <c r="E46" s="126">
        <f t="shared" si="5"/>
        <v>27836.817307054214</v>
      </c>
      <c r="F46" s="85">
        <f t="shared" si="18"/>
        <v>208698.12</v>
      </c>
      <c r="G46" s="85">
        <f>G47</f>
        <v>30686.57</v>
      </c>
      <c r="H46" s="126">
        <f>H47</f>
        <v>19218.05</v>
      </c>
      <c r="I46" s="85">
        <f t="shared" si="12"/>
        <v>-11468.52</v>
      </c>
      <c r="J46" s="143">
        <f>J47</f>
        <v>27699</v>
      </c>
      <c r="K46" s="143">
        <f t="shared" si="19"/>
        <v>27699</v>
      </c>
    </row>
    <row r="47" spans="1:11" x14ac:dyDescent="0.25">
      <c r="A47" s="58">
        <v>32</v>
      </c>
      <c r="B47" s="62" t="s">
        <v>35</v>
      </c>
      <c r="C47" s="62"/>
      <c r="D47" s="85">
        <f>D48+D50+D52+D54</f>
        <v>209736.5</v>
      </c>
      <c r="E47" s="126">
        <f t="shared" si="5"/>
        <v>27836.817307054214</v>
      </c>
      <c r="F47" s="85">
        <f t="shared" ref="F47" si="20">F48+F50+F52+F54</f>
        <v>208698.12</v>
      </c>
      <c r="G47" s="85">
        <f>G48+G50+G52+G54</f>
        <v>30686.57</v>
      </c>
      <c r="H47" s="126">
        <f>H48+H50+H52+H54</f>
        <v>19218.05</v>
      </c>
      <c r="I47" s="85">
        <f t="shared" si="12"/>
        <v>-11468.52</v>
      </c>
      <c r="J47" s="143">
        <v>27699</v>
      </c>
      <c r="K47" s="143">
        <f t="shared" si="19"/>
        <v>27699</v>
      </c>
    </row>
    <row r="48" spans="1:11" x14ac:dyDescent="0.25">
      <c r="A48" s="59">
        <v>321</v>
      </c>
      <c r="B48" s="63" t="s">
        <v>73</v>
      </c>
      <c r="C48" s="63"/>
      <c r="D48" s="84">
        <f>D49</f>
        <v>153357.54999999999</v>
      </c>
      <c r="E48" s="125">
        <f t="shared" si="5"/>
        <v>20354.044727586432</v>
      </c>
      <c r="F48" s="84">
        <f t="shared" ref="F48" si="21">F49</f>
        <v>151503.73000000001</v>
      </c>
      <c r="G48" s="84">
        <f>G49</f>
        <v>19200</v>
      </c>
      <c r="H48" s="125">
        <f>H49</f>
        <v>7790</v>
      </c>
      <c r="I48" s="84">
        <f t="shared" si="12"/>
        <v>-11410</v>
      </c>
      <c r="J48" s="109"/>
      <c r="K48" s="145"/>
    </row>
    <row r="49" spans="1:11" x14ac:dyDescent="0.25">
      <c r="A49" s="59">
        <v>3212</v>
      </c>
      <c r="B49" s="63" t="s">
        <v>102</v>
      </c>
      <c r="C49" s="63"/>
      <c r="D49" s="84">
        <v>153357.54999999999</v>
      </c>
      <c r="E49" s="125">
        <f t="shared" si="5"/>
        <v>20354.044727586432</v>
      </c>
      <c r="F49" s="11">
        <v>151503.73000000001</v>
      </c>
      <c r="G49" s="84">
        <v>19200</v>
      </c>
      <c r="H49" s="125">
        <v>7790</v>
      </c>
      <c r="I49" s="84">
        <f t="shared" si="12"/>
        <v>-11410</v>
      </c>
      <c r="J49" s="109"/>
      <c r="K49" s="145"/>
    </row>
    <row r="50" spans="1:11" x14ac:dyDescent="0.25">
      <c r="A50" s="59">
        <v>322</v>
      </c>
      <c r="B50" s="63" t="s">
        <v>76</v>
      </c>
      <c r="C50" s="63"/>
      <c r="D50" s="84">
        <f>D51</f>
        <v>31726.85</v>
      </c>
      <c r="E50" s="125">
        <f t="shared" si="5"/>
        <v>4210.8766341495784</v>
      </c>
      <c r="F50" s="84">
        <f t="shared" ref="F50" si="22">F51</f>
        <v>38998.57</v>
      </c>
      <c r="G50" s="84">
        <f>G51</f>
        <v>7790</v>
      </c>
      <c r="H50" s="125">
        <f>H51</f>
        <v>7790</v>
      </c>
      <c r="I50" s="84">
        <f t="shared" si="12"/>
        <v>0</v>
      </c>
      <c r="J50" s="109"/>
      <c r="K50" s="145"/>
    </row>
    <row r="51" spans="1:11" x14ac:dyDescent="0.25">
      <c r="A51" s="59">
        <v>3223</v>
      </c>
      <c r="B51" s="63" t="s">
        <v>103</v>
      </c>
      <c r="C51" s="63"/>
      <c r="D51" s="84">
        <v>31726.85</v>
      </c>
      <c r="E51" s="125">
        <f t="shared" si="5"/>
        <v>4210.8766341495784</v>
      </c>
      <c r="F51" s="84">
        <v>38998.57</v>
      </c>
      <c r="G51" s="84">
        <v>7790</v>
      </c>
      <c r="H51" s="125">
        <v>7790</v>
      </c>
      <c r="I51" s="84">
        <f t="shared" si="12"/>
        <v>0</v>
      </c>
      <c r="J51" s="109"/>
      <c r="K51" s="145"/>
    </row>
    <row r="52" spans="1:11" x14ac:dyDescent="0.25">
      <c r="A52" s="59">
        <v>323</v>
      </c>
      <c r="B52" s="63" t="s">
        <v>81</v>
      </c>
      <c r="C52" s="63"/>
      <c r="D52" s="84">
        <f>D53</f>
        <v>16000</v>
      </c>
      <c r="E52" s="125">
        <f t="shared" si="5"/>
        <v>2123.5649346340169</v>
      </c>
      <c r="F52" s="84">
        <f t="shared" ref="F52" si="23">F53</f>
        <v>7504.36</v>
      </c>
      <c r="G52" s="84">
        <f>G53</f>
        <v>2548.3200000000002</v>
      </c>
      <c r="H52" s="125">
        <f>H53</f>
        <v>2548.3200000000002</v>
      </c>
      <c r="I52" s="84">
        <f t="shared" si="12"/>
        <v>0</v>
      </c>
      <c r="J52" s="109"/>
      <c r="K52" s="145"/>
    </row>
    <row r="53" spans="1:11" x14ac:dyDescent="0.25">
      <c r="A53" s="59">
        <v>3236</v>
      </c>
      <c r="B53" s="63" t="s">
        <v>104</v>
      </c>
      <c r="C53" s="63"/>
      <c r="D53" s="84">
        <v>16000</v>
      </c>
      <c r="E53" s="125">
        <f t="shared" si="5"/>
        <v>2123.5649346340169</v>
      </c>
      <c r="F53" s="84">
        <v>7504.36</v>
      </c>
      <c r="G53" s="84">
        <v>2548.3200000000002</v>
      </c>
      <c r="H53" s="125">
        <v>2548.3200000000002</v>
      </c>
      <c r="I53" s="84">
        <f t="shared" si="12"/>
        <v>0</v>
      </c>
      <c r="J53" s="109"/>
      <c r="K53" s="145"/>
    </row>
    <row r="54" spans="1:11" x14ac:dyDescent="0.25">
      <c r="A54" s="59">
        <v>329</v>
      </c>
      <c r="B54" s="63" t="s">
        <v>100</v>
      </c>
      <c r="C54" s="63"/>
      <c r="D54" s="84">
        <f>D55</f>
        <v>8652.1</v>
      </c>
      <c r="E54" s="125">
        <f t="shared" si="5"/>
        <v>1148.3310106841861</v>
      </c>
      <c r="F54" s="84">
        <f t="shared" ref="F54" si="24">F55</f>
        <v>10691.46</v>
      </c>
      <c r="G54" s="84">
        <f>G55</f>
        <v>1148.25</v>
      </c>
      <c r="H54" s="125">
        <f>H55</f>
        <v>1089.73</v>
      </c>
      <c r="I54" s="84">
        <f t="shared" si="12"/>
        <v>-58.519999999999982</v>
      </c>
      <c r="J54" s="109"/>
      <c r="K54" s="145"/>
    </row>
    <row r="55" spans="1:11" x14ac:dyDescent="0.25">
      <c r="A55" s="64">
        <v>3292</v>
      </c>
      <c r="B55" s="65" t="s">
        <v>105</v>
      </c>
      <c r="C55" s="63"/>
      <c r="D55" s="84">
        <v>8652.1</v>
      </c>
      <c r="E55" s="125">
        <f t="shared" si="5"/>
        <v>1148.3310106841861</v>
      </c>
      <c r="F55" s="84">
        <v>10691.46</v>
      </c>
      <c r="G55" s="84">
        <v>1148.25</v>
      </c>
      <c r="H55" s="125">
        <v>1089.73</v>
      </c>
      <c r="I55" s="84">
        <f t="shared" si="12"/>
        <v>-58.519999999999982</v>
      </c>
      <c r="J55" s="109"/>
      <c r="K55" s="145"/>
    </row>
    <row r="56" spans="1:11" x14ac:dyDescent="0.25">
      <c r="A56" s="55" t="s">
        <v>57</v>
      </c>
      <c r="B56" s="55" t="s">
        <v>58</v>
      </c>
      <c r="C56" s="55"/>
      <c r="D56" s="85">
        <f>D57+D64</f>
        <v>13360.75</v>
      </c>
      <c r="E56" s="126">
        <f t="shared" si="5"/>
        <v>1773.2762625257149</v>
      </c>
      <c r="F56" s="85" t="e">
        <f t="shared" ref="F56" si="25">F57</f>
        <v>#REF!</v>
      </c>
      <c r="G56" s="85">
        <f>G57+G64</f>
        <v>564.77</v>
      </c>
      <c r="H56" s="126">
        <f>H57+H64</f>
        <v>842.84</v>
      </c>
      <c r="I56" s="85">
        <f t="shared" si="12"/>
        <v>278.07000000000005</v>
      </c>
      <c r="J56" s="143">
        <v>265</v>
      </c>
      <c r="K56" s="143">
        <f>J56</f>
        <v>265</v>
      </c>
    </row>
    <row r="57" spans="1:11" x14ac:dyDescent="0.25">
      <c r="A57" s="56"/>
      <c r="B57" s="56" t="s">
        <v>59</v>
      </c>
      <c r="C57" s="172">
        <v>47400</v>
      </c>
      <c r="D57" s="84">
        <v>9636.98</v>
      </c>
      <c r="E57" s="125">
        <f t="shared" si="5"/>
        <v>1279.0470502355829</v>
      </c>
      <c r="F57" s="84" t="e">
        <f>#REF!</f>
        <v>#REF!</v>
      </c>
      <c r="G57" s="118">
        <v>564.77</v>
      </c>
      <c r="H57" s="127">
        <v>842.84</v>
      </c>
      <c r="I57" s="118">
        <f t="shared" si="12"/>
        <v>278.07000000000005</v>
      </c>
      <c r="J57" s="147">
        <v>265</v>
      </c>
      <c r="K57" s="147">
        <f t="shared" ref="K57" si="26">J57</f>
        <v>265</v>
      </c>
    </row>
    <row r="58" spans="1:11" x14ac:dyDescent="0.25">
      <c r="A58" s="58">
        <v>32</v>
      </c>
      <c r="B58" s="55" t="s">
        <v>22</v>
      </c>
      <c r="C58" s="55"/>
      <c r="D58" s="85">
        <f>D62</f>
        <v>7136.98</v>
      </c>
      <c r="E58" s="126">
        <f t="shared" ref="E58:E63" si="27">D58/7.5345</f>
        <v>947.24002919901773</v>
      </c>
      <c r="F58" s="85">
        <f>F62</f>
        <v>1996.64</v>
      </c>
      <c r="G58" s="85">
        <f>G59+G62</f>
        <v>298.77</v>
      </c>
      <c r="H58" s="126">
        <f>H59+H62</f>
        <v>298.77</v>
      </c>
      <c r="I58" s="85">
        <f t="shared" si="12"/>
        <v>0</v>
      </c>
      <c r="J58" s="143">
        <v>265</v>
      </c>
      <c r="K58" s="143">
        <f t="shared" ref="K58" si="28">J58</f>
        <v>265</v>
      </c>
    </row>
    <row r="59" spans="1:11" x14ac:dyDescent="0.25">
      <c r="A59" s="59">
        <v>321</v>
      </c>
      <c r="B59" s="57" t="s">
        <v>202</v>
      </c>
      <c r="C59" s="57"/>
      <c r="D59" s="84">
        <f>D60</f>
        <v>2500</v>
      </c>
      <c r="E59" s="125">
        <f t="shared" si="27"/>
        <v>331.80702103656512</v>
      </c>
      <c r="F59" s="84">
        <v>0</v>
      </c>
      <c r="G59" s="84">
        <f>G60</f>
        <v>298.77</v>
      </c>
      <c r="H59" s="125">
        <f>H60</f>
        <v>298.77</v>
      </c>
      <c r="I59" s="84">
        <f t="shared" si="12"/>
        <v>0</v>
      </c>
      <c r="J59" s="143"/>
      <c r="K59" s="143"/>
    </row>
    <row r="60" spans="1:11" x14ac:dyDescent="0.25">
      <c r="A60" s="59">
        <v>3211</v>
      </c>
      <c r="B60" s="57" t="s">
        <v>74</v>
      </c>
      <c r="C60" s="69"/>
      <c r="D60" s="84">
        <v>2500</v>
      </c>
      <c r="E60" s="125">
        <f t="shared" si="27"/>
        <v>331.80702103656512</v>
      </c>
      <c r="F60" s="84">
        <v>0</v>
      </c>
      <c r="G60" s="84">
        <v>298.77</v>
      </c>
      <c r="H60" s="125">
        <v>298.77</v>
      </c>
      <c r="I60" s="84">
        <f t="shared" si="12"/>
        <v>0</v>
      </c>
      <c r="J60" s="109"/>
      <c r="K60" s="109"/>
    </row>
    <row r="61" spans="1:11" x14ac:dyDescent="0.25">
      <c r="A61" s="59">
        <v>322</v>
      </c>
      <c r="B61" s="57" t="s">
        <v>76</v>
      </c>
      <c r="C61" s="57"/>
      <c r="D61" s="84" t="e">
        <f>D62+D64+#REF!</f>
        <v>#REF!</v>
      </c>
      <c r="E61" s="125">
        <f>E62+E63</f>
        <v>947.24002919901773</v>
      </c>
      <c r="F61" s="84">
        <f>SUM(F62:F64)</f>
        <v>4000.82</v>
      </c>
      <c r="G61" s="125">
        <f t="shared" ref="G61" si="29">G62+G63</f>
        <v>266</v>
      </c>
      <c r="H61" s="125">
        <f t="shared" ref="H61" si="30">H62+H63</f>
        <v>544.07000000000005</v>
      </c>
      <c r="I61" s="84">
        <f t="shared" si="12"/>
        <v>278.07000000000005</v>
      </c>
      <c r="J61" s="143"/>
      <c r="K61" s="144"/>
    </row>
    <row r="62" spans="1:11" x14ac:dyDescent="0.25">
      <c r="A62" s="59">
        <v>3221</v>
      </c>
      <c r="B62" s="57" t="s">
        <v>35</v>
      </c>
      <c r="C62" s="69"/>
      <c r="D62" s="84">
        <v>7136.98</v>
      </c>
      <c r="E62" s="125">
        <f t="shared" si="27"/>
        <v>947.24002919901773</v>
      </c>
      <c r="F62" s="84">
        <v>1996.64</v>
      </c>
      <c r="G62" s="84">
        <v>0</v>
      </c>
      <c r="H62" s="125">
        <v>0</v>
      </c>
      <c r="I62" s="84">
        <f t="shared" si="12"/>
        <v>0</v>
      </c>
      <c r="J62" s="109"/>
      <c r="K62" s="145"/>
    </row>
    <row r="63" spans="1:11" x14ac:dyDescent="0.25">
      <c r="A63" s="59">
        <v>3225</v>
      </c>
      <c r="B63" s="57" t="s">
        <v>79</v>
      </c>
      <c r="C63" s="69"/>
      <c r="D63" s="84">
        <v>0</v>
      </c>
      <c r="E63" s="125">
        <f t="shared" si="27"/>
        <v>0</v>
      </c>
      <c r="F63" s="84">
        <v>2004.18</v>
      </c>
      <c r="G63" s="84">
        <v>266</v>
      </c>
      <c r="H63" s="125">
        <v>544.07000000000005</v>
      </c>
      <c r="I63" s="84">
        <f t="shared" si="12"/>
        <v>278.07000000000005</v>
      </c>
      <c r="J63" s="109"/>
      <c r="K63" s="145"/>
    </row>
    <row r="64" spans="1:11" x14ac:dyDescent="0.25">
      <c r="A64" s="56"/>
      <c r="B64" s="56" t="s">
        <v>203</v>
      </c>
      <c r="C64" s="172">
        <v>62400</v>
      </c>
      <c r="D64" s="84">
        <v>3723.77</v>
      </c>
      <c r="E64" s="127">
        <f t="shared" si="5"/>
        <v>494.22921229013201</v>
      </c>
      <c r="F64" s="118"/>
      <c r="G64" s="118">
        <v>0</v>
      </c>
      <c r="H64" s="127">
        <v>0</v>
      </c>
      <c r="I64" s="84">
        <f t="shared" si="12"/>
        <v>0</v>
      </c>
      <c r="J64" s="143"/>
      <c r="K64" s="143"/>
    </row>
    <row r="65" spans="1:11" x14ac:dyDescent="0.25">
      <c r="A65" s="59">
        <v>322</v>
      </c>
      <c r="B65" s="57" t="s">
        <v>76</v>
      </c>
      <c r="C65" s="57"/>
      <c r="D65" s="84" t="e">
        <f>#REF!+D66+D67</f>
        <v>#REF!</v>
      </c>
      <c r="E65" s="125">
        <f>E66+E67</f>
        <v>494.22921229013207</v>
      </c>
      <c r="F65" s="84">
        <f>SUM(F66:F67)</f>
        <v>0</v>
      </c>
      <c r="G65" s="84">
        <f>G66+G67</f>
        <v>0</v>
      </c>
      <c r="H65" s="125">
        <f>H66+H67</f>
        <v>0</v>
      </c>
      <c r="I65" s="84">
        <f t="shared" si="12"/>
        <v>0</v>
      </c>
      <c r="J65" s="143"/>
      <c r="K65" s="144"/>
    </row>
    <row r="66" spans="1:11" x14ac:dyDescent="0.25">
      <c r="A66" s="59">
        <v>3221</v>
      </c>
      <c r="B66" s="57" t="s">
        <v>35</v>
      </c>
      <c r="C66" s="69"/>
      <c r="D66" s="84">
        <v>818.69</v>
      </c>
      <c r="E66" s="125">
        <f t="shared" si="5"/>
        <v>108.6588360209702</v>
      </c>
      <c r="F66" s="84">
        <v>0</v>
      </c>
      <c r="G66" s="84">
        <v>0</v>
      </c>
      <c r="H66" s="125">
        <v>0</v>
      </c>
      <c r="I66" s="84">
        <f t="shared" si="12"/>
        <v>0</v>
      </c>
      <c r="J66" s="109"/>
      <c r="K66" s="145"/>
    </row>
    <row r="67" spans="1:11" x14ac:dyDescent="0.25">
      <c r="A67" s="59">
        <v>3225</v>
      </c>
      <c r="B67" s="57" t="s">
        <v>79</v>
      </c>
      <c r="C67" s="69"/>
      <c r="D67" s="84">
        <v>2905.08</v>
      </c>
      <c r="E67" s="125">
        <f t="shared" si="5"/>
        <v>385.57037626916184</v>
      </c>
      <c r="F67" s="84">
        <v>0</v>
      </c>
      <c r="G67" s="84">
        <v>0</v>
      </c>
      <c r="H67" s="125">
        <v>0</v>
      </c>
      <c r="I67" s="84">
        <f t="shared" si="12"/>
        <v>0</v>
      </c>
      <c r="J67" s="109"/>
      <c r="K67" s="145"/>
    </row>
    <row r="68" spans="1:11" x14ac:dyDescent="0.25">
      <c r="A68" s="70" t="s">
        <v>129</v>
      </c>
      <c r="B68" s="55" t="s">
        <v>60</v>
      </c>
      <c r="C68" s="55"/>
      <c r="D68" s="85">
        <f>D69</f>
        <v>5996572.370000002</v>
      </c>
      <c r="E68" s="126">
        <f t="shared" si="5"/>
        <v>795881.92580795032</v>
      </c>
      <c r="F68" s="85">
        <f t="shared" ref="F68:F69" si="31">F69</f>
        <v>6097587.9699999997</v>
      </c>
      <c r="G68" s="85">
        <f>G69</f>
        <v>1002327.86</v>
      </c>
      <c r="H68" s="126">
        <f>H69</f>
        <v>937754.79999999993</v>
      </c>
      <c r="I68" s="85">
        <f t="shared" si="12"/>
        <v>-64573.060000000056</v>
      </c>
      <c r="J68" s="143">
        <v>809289</v>
      </c>
      <c r="K68" s="143">
        <f t="shared" ref="K68:K71" si="32">J68</f>
        <v>809289</v>
      </c>
    </row>
    <row r="69" spans="1:11" x14ac:dyDescent="0.25">
      <c r="A69" s="56"/>
      <c r="B69" s="56" t="s">
        <v>61</v>
      </c>
      <c r="C69" s="172">
        <v>53082</v>
      </c>
      <c r="D69" s="118">
        <f>D70</f>
        <v>5996572.370000002</v>
      </c>
      <c r="E69" s="127">
        <f t="shared" si="5"/>
        <v>795881.92580795032</v>
      </c>
      <c r="F69" s="118">
        <f t="shared" si="31"/>
        <v>6097587.9699999997</v>
      </c>
      <c r="G69" s="118">
        <f>G70</f>
        <v>1002327.86</v>
      </c>
      <c r="H69" s="127">
        <f>H70</f>
        <v>937754.79999999993</v>
      </c>
      <c r="I69" s="118">
        <f t="shared" si="12"/>
        <v>-64573.060000000056</v>
      </c>
      <c r="J69" s="147">
        <v>809289</v>
      </c>
      <c r="K69" s="147">
        <f t="shared" si="32"/>
        <v>809289</v>
      </c>
    </row>
    <row r="70" spans="1:11" x14ac:dyDescent="0.25">
      <c r="A70" s="58">
        <v>3</v>
      </c>
      <c r="B70" s="62" t="s">
        <v>20</v>
      </c>
      <c r="C70" s="62"/>
      <c r="D70" s="85">
        <f>D71+D83+D92</f>
        <v>5996572.370000002</v>
      </c>
      <c r="E70" s="126">
        <f t="shared" si="5"/>
        <v>795881.92580795032</v>
      </c>
      <c r="F70" s="85">
        <f>F71+F83+F92</f>
        <v>6097587.9699999997</v>
      </c>
      <c r="G70" s="85">
        <f>G71+G83+G92</f>
        <v>1002327.86</v>
      </c>
      <c r="H70" s="126">
        <f>H71+H83+H92</f>
        <v>937754.79999999993</v>
      </c>
      <c r="I70" s="85">
        <f t="shared" si="12"/>
        <v>-64573.060000000056</v>
      </c>
      <c r="J70" s="143">
        <v>809289</v>
      </c>
      <c r="K70" s="143">
        <f t="shared" si="32"/>
        <v>809289</v>
      </c>
    </row>
    <row r="71" spans="1:11" x14ac:dyDescent="0.25">
      <c r="A71" s="58">
        <v>31</v>
      </c>
      <c r="B71" s="62" t="s">
        <v>23</v>
      </c>
      <c r="C71" s="62"/>
      <c r="D71" s="85">
        <f>D72+D78+D80</f>
        <v>5932666.1700000018</v>
      </c>
      <c r="E71" s="126">
        <f t="shared" si="5"/>
        <v>787400.11546884349</v>
      </c>
      <c r="F71" s="85">
        <f t="shared" ref="F71" si="33">F72+F78+F80</f>
        <v>6066884.8799999999</v>
      </c>
      <c r="G71" s="85">
        <f>G72+G78+G80</f>
        <v>999444.76</v>
      </c>
      <c r="H71" s="126">
        <f>H72+H78+H80</f>
        <v>934751.7</v>
      </c>
      <c r="I71" s="85">
        <f t="shared" si="12"/>
        <v>-64693.060000000056</v>
      </c>
      <c r="J71" s="143">
        <v>805214</v>
      </c>
      <c r="K71" s="143">
        <f t="shared" si="32"/>
        <v>805214</v>
      </c>
    </row>
    <row r="72" spans="1:11" x14ac:dyDescent="0.25">
      <c r="A72" s="59">
        <v>311</v>
      </c>
      <c r="B72" s="63" t="s">
        <v>106</v>
      </c>
      <c r="C72" s="63"/>
      <c r="D72" s="84">
        <f>D73+D74+D76+D77+D75</f>
        <v>4857304.9900000012</v>
      </c>
      <c r="E72" s="125">
        <f t="shared" si="5"/>
        <v>644675.15959917719</v>
      </c>
      <c r="F72" s="84">
        <f t="shared" ref="F72" si="34">F73+F74+F76</f>
        <v>5035004.97</v>
      </c>
      <c r="G72" s="84">
        <f>G73+G74+G75+G76+G77</f>
        <v>825467</v>
      </c>
      <c r="H72" s="125">
        <f>H73+H74+H75+H76+H77</f>
        <v>765000</v>
      </c>
      <c r="I72" s="84">
        <f t="shared" si="12"/>
        <v>-60467</v>
      </c>
      <c r="J72" s="109"/>
      <c r="K72" s="145"/>
    </row>
    <row r="73" spans="1:11" x14ac:dyDescent="0.25">
      <c r="A73" s="59">
        <v>3111</v>
      </c>
      <c r="B73" s="63" t="s">
        <v>107</v>
      </c>
      <c r="C73" s="63"/>
      <c r="D73" s="84">
        <v>4664075.9400000004</v>
      </c>
      <c r="E73" s="125">
        <f t="shared" si="5"/>
        <v>619029.25741588697</v>
      </c>
      <c r="F73" s="84">
        <v>4890003.5199999996</v>
      </c>
      <c r="G73" s="84">
        <v>795467</v>
      </c>
      <c r="H73" s="125">
        <v>735000</v>
      </c>
      <c r="I73" s="84">
        <f t="shared" si="12"/>
        <v>-60467</v>
      </c>
      <c r="J73" s="109"/>
      <c r="K73" s="145"/>
    </row>
    <row r="74" spans="1:11" x14ac:dyDescent="0.25">
      <c r="A74" s="59">
        <v>3111</v>
      </c>
      <c r="B74" s="63" t="s">
        <v>108</v>
      </c>
      <c r="C74" s="63"/>
      <c r="D74" s="84">
        <v>15929.4</v>
      </c>
      <c r="E74" s="125">
        <f t="shared" si="5"/>
        <v>2114.1947043599439</v>
      </c>
      <c r="F74" s="84">
        <v>0</v>
      </c>
      <c r="G74" s="84">
        <v>0</v>
      </c>
      <c r="H74" s="125">
        <v>0</v>
      </c>
      <c r="I74" s="84">
        <f t="shared" si="12"/>
        <v>0</v>
      </c>
      <c r="J74" s="109"/>
      <c r="K74" s="145"/>
    </row>
    <row r="75" spans="1:11" x14ac:dyDescent="0.25">
      <c r="A75" s="59">
        <v>3111</v>
      </c>
      <c r="B75" s="63" t="s">
        <v>204</v>
      </c>
      <c r="C75" s="63"/>
      <c r="D75" s="84">
        <v>1785.65</v>
      </c>
      <c r="E75" s="125">
        <f t="shared" si="5"/>
        <v>236.99648284557702</v>
      </c>
      <c r="F75" s="84">
        <v>0</v>
      </c>
      <c r="G75" s="84">
        <v>0</v>
      </c>
      <c r="H75" s="125">
        <v>0</v>
      </c>
      <c r="I75" s="84">
        <f t="shared" si="12"/>
        <v>0</v>
      </c>
      <c r="J75" s="109"/>
      <c r="K75" s="145"/>
    </row>
    <row r="76" spans="1:11" x14ac:dyDescent="0.25">
      <c r="A76" s="59">
        <v>3113</v>
      </c>
      <c r="B76" s="63" t="s">
        <v>109</v>
      </c>
      <c r="C76" s="63"/>
      <c r="D76" s="84">
        <v>174713.19</v>
      </c>
      <c r="E76" s="125">
        <f t="shared" si="5"/>
        <v>23188.425243878159</v>
      </c>
      <c r="F76" s="84">
        <v>145001.45000000001</v>
      </c>
      <c r="G76" s="84">
        <v>30000</v>
      </c>
      <c r="H76" s="125">
        <v>30000</v>
      </c>
      <c r="I76" s="84">
        <f t="shared" si="12"/>
        <v>0</v>
      </c>
      <c r="J76" s="109"/>
      <c r="K76" s="145"/>
    </row>
    <row r="77" spans="1:11" x14ac:dyDescent="0.25">
      <c r="A77" s="59">
        <v>3114</v>
      </c>
      <c r="B77" s="63" t="s">
        <v>223</v>
      </c>
      <c r="C77" s="63"/>
      <c r="D77" s="84">
        <v>800.81</v>
      </c>
      <c r="E77" s="125">
        <f t="shared" si="5"/>
        <v>106.28575220651668</v>
      </c>
      <c r="F77" s="84"/>
      <c r="G77" s="84">
        <v>0</v>
      </c>
      <c r="H77" s="125">
        <v>0</v>
      </c>
      <c r="I77" s="84">
        <f t="shared" si="12"/>
        <v>0</v>
      </c>
      <c r="J77" s="109"/>
      <c r="K77" s="145"/>
    </row>
    <row r="78" spans="1:11" x14ac:dyDescent="0.25">
      <c r="A78" s="59">
        <v>312</v>
      </c>
      <c r="B78" s="63" t="s">
        <v>110</v>
      </c>
      <c r="C78" s="63"/>
      <c r="D78" s="84">
        <f>D79</f>
        <v>269187.40000000002</v>
      </c>
      <c r="E78" s="125">
        <f t="shared" si="5"/>
        <v>35727.307717831311</v>
      </c>
      <c r="F78" s="84">
        <f t="shared" ref="F78" si="35">F79</f>
        <v>201103.34</v>
      </c>
      <c r="G78" s="84">
        <f>G79</f>
        <v>37775.699999999997</v>
      </c>
      <c r="H78" s="125">
        <f>H79</f>
        <v>43526.7</v>
      </c>
      <c r="I78" s="84">
        <f t="shared" si="12"/>
        <v>5751</v>
      </c>
      <c r="J78" s="109"/>
      <c r="K78" s="145"/>
    </row>
    <row r="79" spans="1:11" x14ac:dyDescent="0.25">
      <c r="A79" s="59">
        <v>3121</v>
      </c>
      <c r="B79" s="63" t="s">
        <v>110</v>
      </c>
      <c r="C79" s="63"/>
      <c r="D79" s="84">
        <v>269187.40000000002</v>
      </c>
      <c r="E79" s="125">
        <f t="shared" si="5"/>
        <v>35727.307717831311</v>
      </c>
      <c r="F79" s="84">
        <v>201103.34</v>
      </c>
      <c r="G79" s="84">
        <v>37775.699999999997</v>
      </c>
      <c r="H79" s="125">
        <v>43526.7</v>
      </c>
      <c r="I79" s="84">
        <f t="shared" ref="I79:I159" si="36">H79-G79</f>
        <v>5751</v>
      </c>
      <c r="J79" s="109"/>
      <c r="K79" s="145"/>
    </row>
    <row r="80" spans="1:11" x14ac:dyDescent="0.25">
      <c r="A80" s="59">
        <v>313</v>
      </c>
      <c r="B80" s="63" t="s">
        <v>111</v>
      </c>
      <c r="C80" s="63"/>
      <c r="D80" s="84">
        <f>D81+D82</f>
        <v>806173.78</v>
      </c>
      <c r="E80" s="125">
        <f t="shared" si="5"/>
        <v>106997.64815183489</v>
      </c>
      <c r="F80" s="84">
        <f t="shared" ref="F80" si="37">F81+F82</f>
        <v>830776.57</v>
      </c>
      <c r="G80" s="84">
        <f>G81+G82</f>
        <v>136202.06</v>
      </c>
      <c r="H80" s="125">
        <f>H81+H82</f>
        <v>126225</v>
      </c>
      <c r="I80" s="84">
        <f t="shared" si="36"/>
        <v>-9977.0599999999977</v>
      </c>
      <c r="J80" s="109"/>
      <c r="K80" s="145"/>
    </row>
    <row r="81" spans="1:11" x14ac:dyDescent="0.25">
      <c r="A81" s="59">
        <v>3132</v>
      </c>
      <c r="B81" s="63" t="s">
        <v>112</v>
      </c>
      <c r="C81" s="63"/>
      <c r="D81" s="84">
        <v>805872.63</v>
      </c>
      <c r="E81" s="125">
        <f t="shared" si="5"/>
        <v>106957.67867808082</v>
      </c>
      <c r="F81" s="84">
        <v>830776.57</v>
      </c>
      <c r="G81" s="84">
        <v>136202.06</v>
      </c>
      <c r="H81" s="125">
        <v>126225</v>
      </c>
      <c r="I81" s="84">
        <f t="shared" si="36"/>
        <v>-9977.0599999999977</v>
      </c>
      <c r="J81" s="109"/>
      <c r="K81" s="145"/>
    </row>
    <row r="82" spans="1:11" ht="25.5" x14ac:dyDescent="0.25">
      <c r="A82" s="59">
        <v>3133</v>
      </c>
      <c r="B82" s="63" t="s">
        <v>113</v>
      </c>
      <c r="C82" s="63"/>
      <c r="D82" s="84">
        <v>301.14999999999998</v>
      </c>
      <c r="E82" s="125">
        <f t="shared" si="5"/>
        <v>39.96947375406463</v>
      </c>
      <c r="F82" s="84">
        <v>0</v>
      </c>
      <c r="G82" s="84">
        <v>0</v>
      </c>
      <c r="H82" s="125">
        <v>0</v>
      </c>
      <c r="I82" s="84">
        <f t="shared" si="36"/>
        <v>0</v>
      </c>
      <c r="J82" s="109"/>
      <c r="K82" s="145"/>
    </row>
    <row r="83" spans="1:11" x14ac:dyDescent="0.25">
      <c r="A83" s="58">
        <v>32</v>
      </c>
      <c r="B83" s="62" t="s">
        <v>35</v>
      </c>
      <c r="C83" s="62"/>
      <c r="D83" s="85">
        <f>D84+D86+D88</f>
        <v>56156.25</v>
      </c>
      <c r="E83" s="126">
        <f t="shared" si="5"/>
        <v>7453.2152100338435</v>
      </c>
      <c r="F83" s="85">
        <f>F86+F88</f>
        <v>29701</v>
      </c>
      <c r="G83" s="85">
        <f>G84+G86+G88</f>
        <v>2750.1</v>
      </c>
      <c r="H83" s="126">
        <f>H84+H86+H88</f>
        <v>2870.1</v>
      </c>
      <c r="I83" s="85">
        <f t="shared" si="36"/>
        <v>120</v>
      </c>
      <c r="J83" s="143">
        <v>3942</v>
      </c>
      <c r="K83" s="143">
        <f t="shared" ref="K83" si="38">J83</f>
        <v>3942</v>
      </c>
    </row>
    <row r="84" spans="1:11" x14ac:dyDescent="0.25">
      <c r="A84" s="59">
        <v>321</v>
      </c>
      <c r="B84" s="63" t="s">
        <v>205</v>
      </c>
      <c r="C84" s="63"/>
      <c r="D84" s="84">
        <f>D85</f>
        <v>4300</v>
      </c>
      <c r="E84" s="125">
        <f t="shared" si="5"/>
        <v>570.708076182892</v>
      </c>
      <c r="F84" s="84">
        <v>0</v>
      </c>
      <c r="G84" s="84">
        <v>0</v>
      </c>
      <c r="H84" s="125">
        <v>0</v>
      </c>
      <c r="I84" s="84">
        <f t="shared" si="36"/>
        <v>0</v>
      </c>
      <c r="J84" s="143"/>
      <c r="K84" s="143"/>
    </row>
    <row r="85" spans="1:11" x14ac:dyDescent="0.25">
      <c r="A85" s="59">
        <v>3213</v>
      </c>
      <c r="B85" s="63" t="s">
        <v>75</v>
      </c>
      <c r="C85" s="63"/>
      <c r="D85" s="84">
        <v>4300</v>
      </c>
      <c r="E85" s="125">
        <f t="shared" si="5"/>
        <v>570.708076182892</v>
      </c>
      <c r="F85" s="84">
        <v>0</v>
      </c>
      <c r="G85" s="84">
        <v>0</v>
      </c>
      <c r="H85" s="125">
        <v>0</v>
      </c>
      <c r="I85" s="84">
        <f t="shared" si="36"/>
        <v>0</v>
      </c>
      <c r="J85" s="143"/>
      <c r="K85" s="143"/>
    </row>
    <row r="86" spans="1:11" x14ac:dyDescent="0.25">
      <c r="A86" s="59">
        <v>323</v>
      </c>
      <c r="B86" s="63" t="s">
        <v>81</v>
      </c>
      <c r="C86" s="63"/>
      <c r="D86" s="84">
        <f>D87</f>
        <v>4080</v>
      </c>
      <c r="E86" s="125">
        <f t="shared" si="5"/>
        <v>541.50905833167428</v>
      </c>
      <c r="F86" s="84">
        <f t="shared" ref="F86" si="39">F87</f>
        <v>7202.98</v>
      </c>
      <c r="G86" s="84">
        <f>G87</f>
        <v>0</v>
      </c>
      <c r="H86" s="125">
        <f>H87</f>
        <v>0</v>
      </c>
      <c r="I86" s="84">
        <f t="shared" si="36"/>
        <v>0</v>
      </c>
      <c r="J86" s="143"/>
      <c r="K86" s="144"/>
    </row>
    <row r="87" spans="1:11" ht="15.75" customHeight="1" x14ac:dyDescent="0.25">
      <c r="A87" s="59">
        <v>3236</v>
      </c>
      <c r="B87" s="63" t="s">
        <v>104</v>
      </c>
      <c r="C87" s="63"/>
      <c r="D87" s="84">
        <v>4080</v>
      </c>
      <c r="E87" s="125">
        <v>541.51</v>
      </c>
      <c r="F87" s="84">
        <v>7202.98</v>
      </c>
      <c r="G87" s="84">
        <v>0</v>
      </c>
      <c r="H87" s="125">
        <v>0</v>
      </c>
      <c r="I87" s="84">
        <f t="shared" si="36"/>
        <v>0</v>
      </c>
      <c r="J87" s="109"/>
      <c r="K87" s="145"/>
    </row>
    <row r="88" spans="1:11" x14ac:dyDescent="0.25">
      <c r="A88" s="59">
        <v>329</v>
      </c>
      <c r="B88" s="63" t="s">
        <v>100</v>
      </c>
      <c r="C88" s="63"/>
      <c r="D88" s="84">
        <f>D89+D91</f>
        <v>47776.25</v>
      </c>
      <c r="E88" s="125">
        <f t="shared" ref="E88:E210" si="40">D88/7.5345</f>
        <v>6340.9980755192773</v>
      </c>
      <c r="F88" s="84">
        <f t="shared" ref="F88" si="41">F89+F91</f>
        <v>22498.02</v>
      </c>
      <c r="G88" s="84">
        <f>G89+G90+G91</f>
        <v>2750.1</v>
      </c>
      <c r="H88" s="125">
        <f>H89+H90+H91</f>
        <v>2870.1</v>
      </c>
      <c r="I88" s="84">
        <f t="shared" si="36"/>
        <v>120</v>
      </c>
      <c r="J88" s="143"/>
      <c r="K88" s="144"/>
    </row>
    <row r="89" spans="1:11" x14ac:dyDescent="0.25">
      <c r="A89" s="59">
        <v>3295</v>
      </c>
      <c r="B89" s="63" t="s">
        <v>96</v>
      </c>
      <c r="C89" s="63"/>
      <c r="D89" s="84">
        <v>25825</v>
      </c>
      <c r="E89" s="125">
        <f t="shared" si="40"/>
        <v>3427.5665273077175</v>
      </c>
      <c r="F89" s="84">
        <v>22498.02</v>
      </c>
      <c r="G89" s="84">
        <v>1680</v>
      </c>
      <c r="H89" s="125">
        <v>1800</v>
      </c>
      <c r="I89" s="84">
        <f t="shared" si="36"/>
        <v>120</v>
      </c>
      <c r="J89" s="109"/>
      <c r="K89" s="145"/>
    </row>
    <row r="90" spans="1:11" x14ac:dyDescent="0.25">
      <c r="A90" s="59">
        <v>3295</v>
      </c>
      <c r="B90" s="171" t="s">
        <v>232</v>
      </c>
      <c r="C90" s="63"/>
      <c r="D90" s="84">
        <v>0</v>
      </c>
      <c r="E90" s="125">
        <v>0</v>
      </c>
      <c r="F90" s="84">
        <v>0</v>
      </c>
      <c r="G90" s="125">
        <v>199.1</v>
      </c>
      <c r="H90" s="125">
        <v>199.1</v>
      </c>
      <c r="I90" s="84">
        <f t="shared" si="36"/>
        <v>0</v>
      </c>
      <c r="J90" s="109"/>
      <c r="K90" s="145"/>
    </row>
    <row r="91" spans="1:11" x14ac:dyDescent="0.25">
      <c r="A91" s="59">
        <v>3296</v>
      </c>
      <c r="B91" s="63" t="s">
        <v>114</v>
      </c>
      <c r="C91" s="63"/>
      <c r="D91" s="84">
        <v>21951.25</v>
      </c>
      <c r="E91" s="125">
        <f t="shared" si="40"/>
        <v>2913.4315482115599</v>
      </c>
      <c r="F91" s="84">
        <v>0</v>
      </c>
      <c r="G91" s="84">
        <v>871</v>
      </c>
      <c r="H91" s="125">
        <v>871</v>
      </c>
      <c r="I91" s="84">
        <f t="shared" si="36"/>
        <v>0</v>
      </c>
      <c r="J91" s="109"/>
      <c r="K91" s="145"/>
    </row>
    <row r="92" spans="1:11" x14ac:dyDescent="0.25">
      <c r="A92" s="58">
        <v>34</v>
      </c>
      <c r="B92" s="62" t="s">
        <v>97</v>
      </c>
      <c r="C92" s="62"/>
      <c r="D92" s="85">
        <f>D93</f>
        <v>7749.95</v>
      </c>
      <c r="E92" s="126">
        <f t="shared" si="40"/>
        <v>1028.5951290729311</v>
      </c>
      <c r="F92" s="85">
        <f t="shared" ref="F92:F93" si="42">F93</f>
        <v>1002.09</v>
      </c>
      <c r="G92" s="85">
        <f>G93</f>
        <v>133</v>
      </c>
      <c r="H92" s="126">
        <f>H93</f>
        <v>133</v>
      </c>
      <c r="I92" s="85">
        <f t="shared" si="36"/>
        <v>0</v>
      </c>
      <c r="J92" s="143">
        <f>G92</f>
        <v>133</v>
      </c>
      <c r="K92" s="143">
        <f t="shared" ref="K92" si="43">J92</f>
        <v>133</v>
      </c>
    </row>
    <row r="93" spans="1:11" x14ac:dyDescent="0.25">
      <c r="A93" s="59">
        <v>343</v>
      </c>
      <c r="B93" s="71" t="s">
        <v>115</v>
      </c>
      <c r="C93" s="63"/>
      <c r="D93" s="84">
        <f>D94</f>
        <v>7749.95</v>
      </c>
      <c r="E93" s="125">
        <f t="shared" si="40"/>
        <v>1028.5951290729311</v>
      </c>
      <c r="F93" s="84">
        <f t="shared" si="42"/>
        <v>1002.09</v>
      </c>
      <c r="G93" s="84">
        <f>G94</f>
        <v>133</v>
      </c>
      <c r="H93" s="125">
        <f>H94</f>
        <v>133</v>
      </c>
      <c r="I93" s="84">
        <f t="shared" si="36"/>
        <v>0</v>
      </c>
      <c r="J93" s="109"/>
      <c r="K93" s="145"/>
    </row>
    <row r="94" spans="1:11" x14ac:dyDescent="0.25">
      <c r="A94" s="59">
        <v>3433</v>
      </c>
      <c r="B94" s="63" t="s">
        <v>99</v>
      </c>
      <c r="C94" s="63"/>
      <c r="D94" s="84">
        <v>7749.95</v>
      </c>
      <c r="E94" s="125">
        <f t="shared" si="40"/>
        <v>1028.5951290729311</v>
      </c>
      <c r="F94" s="84">
        <v>1002.09</v>
      </c>
      <c r="G94" s="84">
        <v>133</v>
      </c>
      <c r="H94" s="125">
        <v>133</v>
      </c>
      <c r="I94" s="84">
        <f t="shared" si="36"/>
        <v>0</v>
      </c>
      <c r="J94" s="109"/>
      <c r="K94" s="109"/>
    </row>
    <row r="95" spans="1:11" ht="25.5" x14ac:dyDescent="0.25">
      <c r="A95" s="95" t="s">
        <v>178</v>
      </c>
      <c r="B95" s="91" t="s">
        <v>174</v>
      </c>
      <c r="C95" s="91"/>
      <c r="D95" s="85">
        <f>D96+D119</f>
        <v>33353.479999999996</v>
      </c>
      <c r="E95" s="126">
        <f t="shared" si="40"/>
        <v>4426.7675360010608</v>
      </c>
      <c r="F95" s="85">
        <f>F96+F119</f>
        <v>33701.82</v>
      </c>
      <c r="G95" s="85">
        <f>G96+G104+G119</f>
        <v>1327.23</v>
      </c>
      <c r="H95" s="126">
        <f>H98+H104+H119</f>
        <v>21186.59</v>
      </c>
      <c r="I95" s="85">
        <f t="shared" si="36"/>
        <v>19859.36</v>
      </c>
      <c r="J95" s="143">
        <v>4473</v>
      </c>
      <c r="K95" s="143">
        <f t="shared" ref="K95:K99" si="44">J95</f>
        <v>4473</v>
      </c>
    </row>
    <row r="96" spans="1:11" x14ac:dyDescent="0.25">
      <c r="A96" s="55" t="s">
        <v>62</v>
      </c>
      <c r="B96" s="55" t="s">
        <v>63</v>
      </c>
      <c r="C96" s="55"/>
      <c r="D96" s="85">
        <f>D97</f>
        <v>23353.48</v>
      </c>
      <c r="E96" s="126">
        <f t="shared" si="40"/>
        <v>3099.539451854801</v>
      </c>
      <c r="F96" s="85">
        <f t="shared" ref="F96:F102" si="45">F97</f>
        <v>23703.54</v>
      </c>
      <c r="G96" s="85">
        <f t="shared" ref="G96:H98" si="46">G97</f>
        <v>0</v>
      </c>
      <c r="H96" s="126">
        <v>15210</v>
      </c>
      <c r="I96" s="85">
        <f t="shared" si="36"/>
        <v>15210</v>
      </c>
      <c r="J96" s="143">
        <v>3146</v>
      </c>
      <c r="K96" s="143">
        <f t="shared" si="44"/>
        <v>3146</v>
      </c>
    </row>
    <row r="97" spans="1:11" x14ac:dyDescent="0.25">
      <c r="A97" s="56"/>
      <c r="B97" s="56" t="s">
        <v>64</v>
      </c>
      <c r="C97" s="172">
        <v>11001</v>
      </c>
      <c r="D97" s="84">
        <v>23353.48</v>
      </c>
      <c r="E97" s="127">
        <f t="shared" si="40"/>
        <v>3099.539451854801</v>
      </c>
      <c r="F97" s="118">
        <f t="shared" si="45"/>
        <v>23703.54</v>
      </c>
      <c r="G97" s="118">
        <f t="shared" si="46"/>
        <v>0</v>
      </c>
      <c r="H97" s="127">
        <v>15210</v>
      </c>
      <c r="I97" s="118">
        <f t="shared" si="36"/>
        <v>15210</v>
      </c>
      <c r="J97" s="147">
        <v>3146</v>
      </c>
      <c r="K97" s="147">
        <f t="shared" si="44"/>
        <v>3146</v>
      </c>
    </row>
    <row r="98" spans="1:11" x14ac:dyDescent="0.25">
      <c r="A98" s="66">
        <v>3</v>
      </c>
      <c r="B98" s="68" t="s">
        <v>20</v>
      </c>
      <c r="C98" s="68"/>
      <c r="D98" s="85">
        <f>D99</f>
        <v>23353.48</v>
      </c>
      <c r="E98" s="125">
        <f t="shared" si="40"/>
        <v>3099.539451854801</v>
      </c>
      <c r="F98" s="85">
        <f t="shared" si="45"/>
        <v>23703.54</v>
      </c>
      <c r="G98" s="84">
        <f t="shared" si="46"/>
        <v>0</v>
      </c>
      <c r="H98" s="125">
        <f t="shared" si="46"/>
        <v>15210</v>
      </c>
      <c r="I98" s="84">
        <f t="shared" si="36"/>
        <v>15210</v>
      </c>
      <c r="J98" s="143">
        <v>3146</v>
      </c>
      <c r="K98" s="143">
        <f t="shared" si="44"/>
        <v>3146</v>
      </c>
    </row>
    <row r="99" spans="1:11" x14ac:dyDescent="0.25">
      <c r="A99" s="66">
        <v>32</v>
      </c>
      <c r="B99" s="68" t="s">
        <v>35</v>
      </c>
      <c r="C99" s="68"/>
      <c r="D99" s="85">
        <f>D102</f>
        <v>23353.48</v>
      </c>
      <c r="E99" s="126">
        <f t="shared" si="40"/>
        <v>3099.539451854801</v>
      </c>
      <c r="F99" s="85">
        <f>F102</f>
        <v>23703.54</v>
      </c>
      <c r="G99" s="85">
        <f>G102</f>
        <v>0</v>
      </c>
      <c r="H99" s="126">
        <f>H100+H102</f>
        <v>15210</v>
      </c>
      <c r="I99" s="85">
        <f t="shared" si="36"/>
        <v>15210</v>
      </c>
      <c r="J99" s="143">
        <v>3146</v>
      </c>
      <c r="K99" s="143">
        <f t="shared" si="44"/>
        <v>3146</v>
      </c>
    </row>
    <row r="100" spans="1:11" x14ac:dyDescent="0.25">
      <c r="A100" s="59">
        <v>321</v>
      </c>
      <c r="B100" s="63" t="s">
        <v>102</v>
      </c>
      <c r="C100" s="63">
        <v>11001</v>
      </c>
      <c r="D100" s="85"/>
      <c r="E100" s="125">
        <v>0</v>
      </c>
      <c r="F100" s="85"/>
      <c r="G100" s="84">
        <v>0</v>
      </c>
      <c r="H100" s="125">
        <f>H101</f>
        <v>15210</v>
      </c>
      <c r="I100" s="84">
        <f t="shared" si="36"/>
        <v>15210</v>
      </c>
      <c r="J100" s="143"/>
      <c r="K100" s="143"/>
    </row>
    <row r="101" spans="1:11" x14ac:dyDescent="0.25">
      <c r="A101" s="59">
        <v>3212</v>
      </c>
      <c r="B101" s="63" t="s">
        <v>102</v>
      </c>
      <c r="C101" s="63">
        <v>11001</v>
      </c>
      <c r="D101" s="85"/>
      <c r="E101" s="125">
        <v>0</v>
      </c>
      <c r="F101" s="85"/>
      <c r="G101" s="84">
        <v>0</v>
      </c>
      <c r="H101" s="125">
        <v>15210</v>
      </c>
      <c r="I101" s="84">
        <f t="shared" si="36"/>
        <v>15210</v>
      </c>
      <c r="J101" s="143"/>
      <c r="K101" s="143"/>
    </row>
    <row r="102" spans="1:11" x14ac:dyDescent="0.25">
      <c r="A102" s="67">
        <v>322</v>
      </c>
      <c r="B102" s="69" t="s">
        <v>76</v>
      </c>
      <c r="C102" s="69"/>
      <c r="D102" s="84">
        <f>D103</f>
        <v>23353.48</v>
      </c>
      <c r="E102" s="125">
        <f t="shared" si="40"/>
        <v>3099.539451854801</v>
      </c>
      <c r="F102" s="84">
        <f t="shared" si="45"/>
        <v>23703.54</v>
      </c>
      <c r="G102" s="84">
        <v>0</v>
      </c>
      <c r="H102" s="125">
        <v>0</v>
      </c>
      <c r="I102" s="84">
        <f t="shared" si="36"/>
        <v>0</v>
      </c>
      <c r="J102" s="109"/>
      <c r="K102" s="145"/>
    </row>
    <row r="103" spans="1:11" x14ac:dyDescent="0.25">
      <c r="A103" s="67">
        <v>3223</v>
      </c>
      <c r="B103" s="69" t="s">
        <v>117</v>
      </c>
      <c r="C103" s="69"/>
      <c r="D103" s="84">
        <v>23353.48</v>
      </c>
      <c r="E103" s="125">
        <f t="shared" si="40"/>
        <v>3099.539451854801</v>
      </c>
      <c r="F103" s="84">
        <v>23703.54</v>
      </c>
      <c r="G103" s="84">
        <v>0</v>
      </c>
      <c r="H103" s="125">
        <v>0</v>
      </c>
      <c r="I103" s="84">
        <f t="shared" si="36"/>
        <v>0</v>
      </c>
      <c r="J103" s="109"/>
      <c r="K103" s="145"/>
    </row>
    <row r="104" spans="1:11" x14ac:dyDescent="0.25">
      <c r="A104" s="183" t="s">
        <v>260</v>
      </c>
      <c r="B104" s="68" t="s">
        <v>261</v>
      </c>
      <c r="C104" s="68"/>
      <c r="D104" s="85"/>
      <c r="E104" s="126">
        <v>0</v>
      </c>
      <c r="F104" s="85"/>
      <c r="G104" s="85">
        <f>G106</f>
        <v>0</v>
      </c>
      <c r="H104" s="126">
        <v>4649.3599999999997</v>
      </c>
      <c r="I104" s="85">
        <f t="shared" ref="I104:I118" si="47">H104-G104</f>
        <v>4649.3599999999997</v>
      </c>
      <c r="J104" s="143"/>
      <c r="K104" s="144"/>
    </row>
    <row r="105" spans="1:11" x14ac:dyDescent="0.25">
      <c r="A105" s="67"/>
      <c r="B105" s="83" t="s">
        <v>262</v>
      </c>
      <c r="C105" s="119">
        <v>11001</v>
      </c>
      <c r="D105" s="118"/>
      <c r="E105" s="127">
        <v>0</v>
      </c>
      <c r="F105" s="118"/>
      <c r="G105" s="118">
        <v>0</v>
      </c>
      <c r="H105" s="127">
        <v>4649.3599999999997</v>
      </c>
      <c r="I105" s="84">
        <f t="shared" si="47"/>
        <v>4649.3599999999997</v>
      </c>
      <c r="J105" s="147"/>
      <c r="K105" s="148"/>
    </row>
    <row r="106" spans="1:11" x14ac:dyDescent="0.25">
      <c r="A106" s="66">
        <v>3</v>
      </c>
      <c r="B106" s="68" t="s">
        <v>20</v>
      </c>
      <c r="C106" s="68"/>
      <c r="D106" s="85">
        <f>D107+D115</f>
        <v>13592.779999999999</v>
      </c>
      <c r="E106" s="126">
        <v>0</v>
      </c>
      <c r="F106" s="85">
        <f>F107+F115</f>
        <v>15264.899999999998</v>
      </c>
      <c r="G106" s="85">
        <v>0</v>
      </c>
      <c r="H106" s="126">
        <f>H107+H115</f>
        <v>4649.3600000000006</v>
      </c>
      <c r="I106" s="85">
        <f t="shared" si="47"/>
        <v>4649.3600000000006</v>
      </c>
      <c r="J106" s="143">
        <v>0</v>
      </c>
      <c r="K106" s="143">
        <f t="shared" ref="K106:K107" si="48">J106</f>
        <v>0</v>
      </c>
    </row>
    <row r="107" spans="1:11" x14ac:dyDescent="0.25">
      <c r="A107" s="66">
        <v>31</v>
      </c>
      <c r="B107" s="68" t="s">
        <v>23</v>
      </c>
      <c r="C107" s="68"/>
      <c r="D107" s="85">
        <f>D108+D111+D113</f>
        <v>13083.039999999999</v>
      </c>
      <c r="E107" s="126">
        <v>0</v>
      </c>
      <c r="F107" s="85">
        <f t="shared" ref="F107" si="49">F108+F111+F113</f>
        <v>14157.329999999998</v>
      </c>
      <c r="G107" s="85">
        <v>0</v>
      </c>
      <c r="H107" s="126">
        <f>H108+H111+H113</f>
        <v>4195.76</v>
      </c>
      <c r="I107" s="85">
        <f t="shared" si="47"/>
        <v>4195.76</v>
      </c>
      <c r="J107" s="143">
        <v>0</v>
      </c>
      <c r="K107" s="143">
        <f t="shared" si="48"/>
        <v>0</v>
      </c>
    </row>
    <row r="108" spans="1:11" x14ac:dyDescent="0.25">
      <c r="A108" s="67">
        <v>311</v>
      </c>
      <c r="B108" s="69" t="s">
        <v>106</v>
      </c>
      <c r="C108" s="69"/>
      <c r="D108" s="84">
        <f>D109</f>
        <v>9081.19</v>
      </c>
      <c r="E108" s="125">
        <v>0</v>
      </c>
      <c r="F108" s="84">
        <f t="shared" ref="F108" si="50">F109</f>
        <v>10864.75</v>
      </c>
      <c r="G108" s="84">
        <v>0</v>
      </c>
      <c r="H108" s="125">
        <f>H109+H110</f>
        <v>3344</v>
      </c>
      <c r="I108" s="84">
        <f t="shared" si="47"/>
        <v>3344</v>
      </c>
      <c r="J108" s="109"/>
      <c r="K108" s="145"/>
    </row>
    <row r="109" spans="1:11" x14ac:dyDescent="0.25">
      <c r="A109" s="67">
        <v>3111</v>
      </c>
      <c r="B109" s="69" t="s">
        <v>107</v>
      </c>
      <c r="C109" s="69"/>
      <c r="D109" s="84">
        <v>9081.19</v>
      </c>
      <c r="E109" s="125">
        <v>0</v>
      </c>
      <c r="F109" s="84">
        <v>10864.75</v>
      </c>
      <c r="G109" s="84">
        <v>0</v>
      </c>
      <c r="H109" s="125">
        <v>2932</v>
      </c>
      <c r="I109" s="84">
        <f t="shared" si="47"/>
        <v>2932</v>
      </c>
      <c r="J109" s="109"/>
      <c r="K109" s="145"/>
    </row>
    <row r="110" spans="1:11" x14ac:dyDescent="0.25">
      <c r="A110" s="67">
        <v>3113</v>
      </c>
      <c r="B110" s="69" t="s">
        <v>263</v>
      </c>
      <c r="C110" s="69"/>
      <c r="D110" s="84"/>
      <c r="E110" s="125"/>
      <c r="F110" s="84"/>
      <c r="G110" s="84"/>
      <c r="H110" s="125">
        <v>412</v>
      </c>
      <c r="I110" s="84"/>
      <c r="J110" s="109"/>
      <c r="K110" s="145"/>
    </row>
    <row r="111" spans="1:11" x14ac:dyDescent="0.25">
      <c r="A111" s="67">
        <v>312</v>
      </c>
      <c r="B111" s="69" t="s">
        <v>110</v>
      </c>
      <c r="C111" s="69"/>
      <c r="D111" s="84">
        <f>D112</f>
        <v>2503.4499999999998</v>
      </c>
      <c r="E111" s="125">
        <v>0</v>
      </c>
      <c r="F111" s="84">
        <f t="shared" ref="F111" si="51">F112</f>
        <v>1499.37</v>
      </c>
      <c r="G111" s="84">
        <v>0</v>
      </c>
      <c r="H111" s="125">
        <f>H112</f>
        <v>300</v>
      </c>
      <c r="I111" s="84">
        <f t="shared" si="47"/>
        <v>300</v>
      </c>
      <c r="J111" s="109"/>
      <c r="K111" s="145"/>
    </row>
    <row r="112" spans="1:11" x14ac:dyDescent="0.25">
      <c r="A112" s="67">
        <v>3121</v>
      </c>
      <c r="B112" s="69" t="s">
        <v>121</v>
      </c>
      <c r="C112" s="69"/>
      <c r="D112" s="84">
        <v>2503.4499999999998</v>
      </c>
      <c r="E112" s="125">
        <v>0</v>
      </c>
      <c r="F112" s="84">
        <v>1499.37</v>
      </c>
      <c r="G112" s="84">
        <v>0</v>
      </c>
      <c r="H112" s="125">
        <v>300</v>
      </c>
      <c r="I112" s="84">
        <f t="shared" si="47"/>
        <v>300</v>
      </c>
      <c r="J112" s="109"/>
      <c r="K112" s="145"/>
    </row>
    <row r="113" spans="1:11" x14ac:dyDescent="0.25">
      <c r="A113" s="67">
        <v>313</v>
      </c>
      <c r="B113" s="69" t="s">
        <v>111</v>
      </c>
      <c r="C113" s="69"/>
      <c r="D113" s="84">
        <f>D114</f>
        <v>1498.4</v>
      </c>
      <c r="E113" s="125">
        <v>0</v>
      </c>
      <c r="F113" s="84">
        <f t="shared" ref="F113" si="52">F114</f>
        <v>1793.21</v>
      </c>
      <c r="G113" s="84">
        <v>0</v>
      </c>
      <c r="H113" s="125">
        <f>H114</f>
        <v>551.76</v>
      </c>
      <c r="I113" s="84">
        <f t="shared" si="47"/>
        <v>551.76</v>
      </c>
      <c r="J113" s="109"/>
      <c r="K113" s="145"/>
    </row>
    <row r="114" spans="1:11" x14ac:dyDescent="0.25">
      <c r="A114" s="67">
        <v>3132</v>
      </c>
      <c r="B114" s="69" t="s">
        <v>122</v>
      </c>
      <c r="C114" s="69"/>
      <c r="D114" s="84">
        <v>1498.4</v>
      </c>
      <c r="E114" s="125">
        <v>0</v>
      </c>
      <c r="F114" s="84">
        <v>1793.21</v>
      </c>
      <c r="G114" s="84">
        <v>0</v>
      </c>
      <c r="H114" s="125">
        <v>551.76</v>
      </c>
      <c r="I114" s="84">
        <f t="shared" si="47"/>
        <v>551.76</v>
      </c>
      <c r="J114" s="109"/>
      <c r="K114" s="145"/>
    </row>
    <row r="115" spans="1:11" x14ac:dyDescent="0.25">
      <c r="A115" s="66">
        <v>32</v>
      </c>
      <c r="B115" s="68" t="s">
        <v>35</v>
      </c>
      <c r="C115" s="68"/>
      <c r="D115" s="85">
        <f>D116</f>
        <v>509.74</v>
      </c>
      <c r="E115" s="126">
        <v>0</v>
      </c>
      <c r="F115" s="85">
        <f t="shared" ref="F115" si="53">F116</f>
        <v>1107.57</v>
      </c>
      <c r="G115" s="85">
        <v>0</v>
      </c>
      <c r="H115" s="126">
        <f>H116</f>
        <v>453.6</v>
      </c>
      <c r="I115" s="85">
        <f t="shared" si="47"/>
        <v>453.6</v>
      </c>
      <c r="J115" s="143">
        <v>0</v>
      </c>
      <c r="K115" s="143">
        <f t="shared" ref="K115:K116" si="54">J115</f>
        <v>0</v>
      </c>
    </row>
    <row r="116" spans="1:11" x14ac:dyDescent="0.25">
      <c r="A116" s="67">
        <v>321</v>
      </c>
      <c r="B116" s="69" t="s">
        <v>73</v>
      </c>
      <c r="C116" s="69"/>
      <c r="D116" s="84">
        <f>D117+D118</f>
        <v>509.74</v>
      </c>
      <c r="E116" s="125">
        <v>0</v>
      </c>
      <c r="F116" s="84">
        <f t="shared" ref="F116" si="55">F117+F118</f>
        <v>1107.57</v>
      </c>
      <c r="G116" s="84">
        <v>0</v>
      </c>
      <c r="H116" s="125">
        <f>H117+H118</f>
        <v>453.6</v>
      </c>
      <c r="I116" s="84">
        <f t="shared" si="47"/>
        <v>453.6</v>
      </c>
      <c r="J116" s="143">
        <v>0</v>
      </c>
      <c r="K116" s="143">
        <f t="shared" si="54"/>
        <v>0</v>
      </c>
    </row>
    <row r="117" spans="1:11" x14ac:dyDescent="0.25">
      <c r="A117" s="67">
        <v>3211</v>
      </c>
      <c r="B117" s="69" t="s">
        <v>74</v>
      </c>
      <c r="C117" s="69"/>
      <c r="D117" s="84">
        <v>0</v>
      </c>
      <c r="E117" s="125">
        <v>0</v>
      </c>
      <c r="F117" s="84">
        <v>399.33</v>
      </c>
      <c r="G117" s="84">
        <v>0</v>
      </c>
      <c r="H117" s="125">
        <v>0</v>
      </c>
      <c r="I117" s="84">
        <f t="shared" si="47"/>
        <v>0</v>
      </c>
      <c r="J117" s="109"/>
      <c r="K117" s="145"/>
    </row>
    <row r="118" spans="1:11" x14ac:dyDescent="0.25">
      <c r="A118" s="67">
        <v>3212</v>
      </c>
      <c r="B118" s="69" t="s">
        <v>123</v>
      </c>
      <c r="C118" s="69"/>
      <c r="D118" s="84">
        <v>509.74</v>
      </c>
      <c r="E118" s="125">
        <v>0</v>
      </c>
      <c r="F118" s="84">
        <v>708.24</v>
      </c>
      <c r="G118" s="84">
        <v>0</v>
      </c>
      <c r="H118" s="125">
        <v>453.6</v>
      </c>
      <c r="I118" s="84">
        <f t="shared" si="47"/>
        <v>453.6</v>
      </c>
      <c r="J118" s="109"/>
      <c r="K118" s="145"/>
    </row>
    <row r="119" spans="1:11" x14ac:dyDescent="0.25">
      <c r="A119" s="182" t="s">
        <v>116</v>
      </c>
      <c r="B119" s="55" t="s">
        <v>65</v>
      </c>
      <c r="C119" s="55"/>
      <c r="D119" s="85">
        <f>D121+D133</f>
        <v>10000</v>
      </c>
      <c r="E119" s="126">
        <f t="shared" si="40"/>
        <v>1327.2280841462605</v>
      </c>
      <c r="F119" s="85">
        <f t="shared" ref="F119" si="56">F120</f>
        <v>9998.2799999999988</v>
      </c>
      <c r="G119" s="85">
        <f t="shared" ref="G119:H121" si="57">G120</f>
        <v>1327.23</v>
      </c>
      <c r="H119" s="126">
        <f t="shared" si="57"/>
        <v>1327.23</v>
      </c>
      <c r="I119" s="85">
        <f t="shared" si="36"/>
        <v>0</v>
      </c>
      <c r="J119" s="143">
        <v>1327</v>
      </c>
      <c r="K119" s="143">
        <f t="shared" ref="K119:K121" si="58">J119</f>
        <v>1327</v>
      </c>
    </row>
    <row r="120" spans="1:11" x14ac:dyDescent="0.25">
      <c r="A120" s="56"/>
      <c r="B120" s="56" t="s">
        <v>64</v>
      </c>
      <c r="C120" s="119">
        <v>11001</v>
      </c>
      <c r="D120" s="118">
        <v>10000</v>
      </c>
      <c r="E120" s="127">
        <f t="shared" si="40"/>
        <v>1327.2280841462605</v>
      </c>
      <c r="F120" s="118">
        <f>F121</f>
        <v>9998.2799999999988</v>
      </c>
      <c r="G120" s="118">
        <f t="shared" si="57"/>
        <v>1327.23</v>
      </c>
      <c r="H120" s="127">
        <f t="shared" si="57"/>
        <v>1327.23</v>
      </c>
      <c r="I120" s="118">
        <f t="shared" si="36"/>
        <v>0</v>
      </c>
      <c r="J120" s="147">
        <v>1327</v>
      </c>
      <c r="K120" s="147">
        <f t="shared" si="58"/>
        <v>1327</v>
      </c>
    </row>
    <row r="121" spans="1:11" x14ac:dyDescent="0.25">
      <c r="A121" s="66">
        <v>3</v>
      </c>
      <c r="B121" s="68" t="s">
        <v>20</v>
      </c>
      <c r="C121" s="68"/>
      <c r="D121" s="85">
        <f>D122</f>
        <v>8775.09</v>
      </c>
      <c r="E121" s="126">
        <f t="shared" si="40"/>
        <v>1164.654588891101</v>
      </c>
      <c r="F121" s="85">
        <f t="shared" ref="F121" si="59">F122</f>
        <v>9998.2799999999988</v>
      </c>
      <c r="G121" s="85">
        <f t="shared" si="57"/>
        <v>1327.23</v>
      </c>
      <c r="H121" s="126">
        <f t="shared" si="57"/>
        <v>1327.23</v>
      </c>
      <c r="I121" s="85">
        <f t="shared" si="36"/>
        <v>0</v>
      </c>
      <c r="J121" s="143">
        <v>1327</v>
      </c>
      <c r="K121" s="143">
        <f t="shared" si="58"/>
        <v>1327</v>
      </c>
    </row>
    <row r="122" spans="1:11" x14ac:dyDescent="0.25">
      <c r="A122" s="66">
        <v>32</v>
      </c>
      <c r="B122" s="68" t="s">
        <v>35</v>
      </c>
      <c r="C122" s="68"/>
      <c r="D122" s="85">
        <f>D123+D125+D128+D131</f>
        <v>8775.09</v>
      </c>
      <c r="E122" s="126">
        <f t="shared" si="40"/>
        <v>1164.654588891101</v>
      </c>
      <c r="F122" s="85">
        <f t="shared" ref="F122" si="60">F123+F125+F128+F131</f>
        <v>9998.2799999999988</v>
      </c>
      <c r="G122" s="85">
        <f>G123+G125+G128+G131</f>
        <v>1327.23</v>
      </c>
      <c r="H122" s="126">
        <f>H123+H125+H128+H131</f>
        <v>1327.23</v>
      </c>
      <c r="I122" s="85">
        <f t="shared" si="36"/>
        <v>0</v>
      </c>
      <c r="J122" s="143">
        <v>1327</v>
      </c>
      <c r="K122" s="143">
        <v>1327</v>
      </c>
    </row>
    <row r="123" spans="1:11" ht="15.75" customHeight="1" x14ac:dyDescent="0.25">
      <c r="A123" s="67">
        <v>321</v>
      </c>
      <c r="B123" s="69" t="s">
        <v>73</v>
      </c>
      <c r="C123" s="68"/>
      <c r="D123" s="85">
        <v>1108.58</v>
      </c>
      <c r="E123" s="125">
        <f t="shared" si="40"/>
        <v>147.13385095228614</v>
      </c>
      <c r="F123" s="84">
        <f t="shared" ref="F123" si="61">F124</f>
        <v>1303.47</v>
      </c>
      <c r="G123" s="84">
        <f>G124</f>
        <v>274.82</v>
      </c>
      <c r="H123" s="125">
        <f>H124</f>
        <v>274.82</v>
      </c>
      <c r="I123" s="84">
        <f t="shared" si="36"/>
        <v>0</v>
      </c>
      <c r="J123" s="143"/>
      <c r="K123" s="144"/>
    </row>
    <row r="124" spans="1:11" ht="15.75" customHeight="1" x14ac:dyDescent="0.25">
      <c r="A124" s="67">
        <v>3211</v>
      </c>
      <c r="B124" s="69" t="s">
        <v>74</v>
      </c>
      <c r="C124" s="119"/>
      <c r="D124" s="84">
        <v>1108.58</v>
      </c>
      <c r="E124" s="125">
        <f t="shared" si="40"/>
        <v>147.13385095228614</v>
      </c>
      <c r="F124" s="84">
        <v>1303.47</v>
      </c>
      <c r="G124" s="84">
        <v>274.82</v>
      </c>
      <c r="H124" s="125">
        <v>274.82</v>
      </c>
      <c r="I124" s="84">
        <f t="shared" si="36"/>
        <v>0</v>
      </c>
      <c r="J124" s="109"/>
      <c r="K124" s="145"/>
    </row>
    <row r="125" spans="1:11" ht="15.75" customHeight="1" x14ac:dyDescent="0.25">
      <c r="A125" s="67">
        <v>322</v>
      </c>
      <c r="B125" s="69" t="s">
        <v>76</v>
      </c>
      <c r="C125" s="68"/>
      <c r="D125" s="85">
        <f>D126+D127</f>
        <v>1835.5</v>
      </c>
      <c r="E125" s="125">
        <f t="shared" si="40"/>
        <v>243.6127148450461</v>
      </c>
      <c r="F125" s="84">
        <f t="shared" ref="F125" si="62">F126+F127</f>
        <v>2501.46</v>
      </c>
      <c r="G125" s="84">
        <f>G126+G127</f>
        <v>187.60000000000002</v>
      </c>
      <c r="H125" s="125">
        <f>H126+H127</f>
        <v>187.60000000000002</v>
      </c>
      <c r="I125" s="84">
        <f t="shared" si="36"/>
        <v>0</v>
      </c>
      <c r="J125" s="143"/>
      <c r="K125" s="144"/>
    </row>
    <row r="126" spans="1:11" ht="15.75" customHeight="1" x14ac:dyDescent="0.25">
      <c r="A126" s="67">
        <v>3221</v>
      </c>
      <c r="B126" s="69" t="s">
        <v>118</v>
      </c>
      <c r="C126" s="119"/>
      <c r="D126" s="84">
        <v>1057.2</v>
      </c>
      <c r="E126" s="125">
        <f t="shared" si="40"/>
        <v>140.31455305594267</v>
      </c>
      <c r="F126" s="84">
        <v>1702.8</v>
      </c>
      <c r="G126" s="84">
        <v>72.48</v>
      </c>
      <c r="H126" s="125">
        <v>72.48</v>
      </c>
      <c r="I126" s="84">
        <f t="shared" si="36"/>
        <v>0</v>
      </c>
      <c r="J126" s="109"/>
      <c r="K126" s="145"/>
    </row>
    <row r="127" spans="1:11" ht="15.75" customHeight="1" x14ac:dyDescent="0.25">
      <c r="A127" s="67">
        <v>3225</v>
      </c>
      <c r="B127" s="69" t="s">
        <v>119</v>
      </c>
      <c r="C127" s="119"/>
      <c r="D127" s="84">
        <v>778.3</v>
      </c>
      <c r="E127" s="125">
        <f t="shared" si="40"/>
        <v>103.29816178910345</v>
      </c>
      <c r="F127" s="84">
        <v>798.66</v>
      </c>
      <c r="G127" s="84">
        <v>115.12</v>
      </c>
      <c r="H127" s="125">
        <v>115.12</v>
      </c>
      <c r="I127" s="84">
        <f t="shared" si="36"/>
        <v>0</v>
      </c>
      <c r="J127" s="109"/>
      <c r="K127" s="145"/>
    </row>
    <row r="128" spans="1:11" s="120" customFormat="1" ht="15.75" customHeight="1" x14ac:dyDescent="0.25">
      <c r="A128" s="67">
        <v>323</v>
      </c>
      <c r="B128" s="69" t="s">
        <v>81</v>
      </c>
      <c r="C128" s="68"/>
      <c r="D128" s="85">
        <f>D129+D130</f>
        <v>4812.5</v>
      </c>
      <c r="E128" s="125">
        <f t="shared" si="40"/>
        <v>638.7285154953878</v>
      </c>
      <c r="F128" s="84">
        <f t="shared" ref="F128" si="63">F129+F130</f>
        <v>5093.3099999999995</v>
      </c>
      <c r="G128" s="84">
        <f>G129+G130</f>
        <v>598</v>
      </c>
      <c r="H128" s="125">
        <f>H129+H130</f>
        <v>598</v>
      </c>
      <c r="I128" s="84">
        <f t="shared" si="36"/>
        <v>0</v>
      </c>
      <c r="J128" s="143"/>
      <c r="K128" s="144"/>
    </row>
    <row r="129" spans="1:11" x14ac:dyDescent="0.25">
      <c r="A129" s="67">
        <v>3231</v>
      </c>
      <c r="B129" s="69" t="s">
        <v>120</v>
      </c>
      <c r="C129" s="119"/>
      <c r="D129" s="84">
        <v>3100</v>
      </c>
      <c r="E129" s="125">
        <f t="shared" si="40"/>
        <v>411.44070608534076</v>
      </c>
      <c r="F129" s="84">
        <v>2697.35</v>
      </c>
      <c r="G129" s="84">
        <v>230</v>
      </c>
      <c r="H129" s="125">
        <v>230</v>
      </c>
      <c r="I129" s="84">
        <f t="shared" si="36"/>
        <v>0</v>
      </c>
      <c r="J129" s="109"/>
      <c r="K129" s="145"/>
    </row>
    <row r="130" spans="1:11" x14ac:dyDescent="0.25">
      <c r="A130" s="67">
        <v>3239</v>
      </c>
      <c r="B130" s="69" t="s">
        <v>90</v>
      </c>
      <c r="C130" s="119"/>
      <c r="D130" s="84">
        <v>1712.5</v>
      </c>
      <c r="E130" s="125">
        <f t="shared" si="40"/>
        <v>227.28780941004712</v>
      </c>
      <c r="F130" s="84">
        <v>2395.96</v>
      </c>
      <c r="G130" s="84">
        <v>368</v>
      </c>
      <c r="H130" s="125">
        <v>368</v>
      </c>
      <c r="I130" s="84">
        <f t="shared" si="36"/>
        <v>0</v>
      </c>
      <c r="J130" s="109"/>
      <c r="K130" s="145"/>
    </row>
    <row r="131" spans="1:11" s="120" customFormat="1" x14ac:dyDescent="0.25">
      <c r="A131" s="67">
        <v>329</v>
      </c>
      <c r="B131" s="69" t="s">
        <v>100</v>
      </c>
      <c r="C131" s="68"/>
      <c r="D131" s="85">
        <f>D132</f>
        <v>1018.51</v>
      </c>
      <c r="E131" s="125">
        <f t="shared" si="40"/>
        <v>135.17950759838078</v>
      </c>
      <c r="F131" s="84">
        <f t="shared" ref="F131" si="64">F132</f>
        <v>1100.04</v>
      </c>
      <c r="G131" s="84">
        <f>G132</f>
        <v>266.81</v>
      </c>
      <c r="H131" s="125">
        <f>H132</f>
        <v>266.81</v>
      </c>
      <c r="I131" s="84">
        <f t="shared" si="36"/>
        <v>0</v>
      </c>
      <c r="J131" s="143"/>
      <c r="K131" s="144"/>
    </row>
    <row r="132" spans="1:11" x14ac:dyDescent="0.25">
      <c r="A132" s="67">
        <v>3293</v>
      </c>
      <c r="B132" s="69" t="s">
        <v>94</v>
      </c>
      <c r="C132" s="119"/>
      <c r="D132" s="84">
        <v>1018.51</v>
      </c>
      <c r="E132" s="125">
        <f t="shared" si="40"/>
        <v>135.17950759838078</v>
      </c>
      <c r="F132" s="84">
        <v>1100.04</v>
      </c>
      <c r="G132" s="84">
        <v>266.81</v>
      </c>
      <c r="H132" s="125">
        <v>266.81</v>
      </c>
      <c r="I132" s="84">
        <f t="shared" si="36"/>
        <v>0</v>
      </c>
      <c r="J132" s="109"/>
      <c r="K132" s="145"/>
    </row>
    <row r="133" spans="1:11" ht="25.5" x14ac:dyDescent="0.25">
      <c r="A133" s="66">
        <v>4</v>
      </c>
      <c r="B133" s="68" t="s">
        <v>5</v>
      </c>
      <c r="C133" s="121"/>
      <c r="D133" s="85">
        <f>D134</f>
        <v>1224.9100000000001</v>
      </c>
      <c r="E133" s="126">
        <f t="shared" si="40"/>
        <v>162.5734952551596</v>
      </c>
      <c r="F133" s="85">
        <v>0</v>
      </c>
      <c r="G133" s="85">
        <v>0</v>
      </c>
      <c r="H133" s="126">
        <v>0</v>
      </c>
      <c r="I133" s="85">
        <f t="shared" si="36"/>
        <v>0</v>
      </c>
      <c r="J133" s="143">
        <v>0</v>
      </c>
      <c r="K133" s="144">
        <v>0</v>
      </c>
    </row>
    <row r="134" spans="1:11" ht="25.5" x14ac:dyDescent="0.25">
      <c r="A134" s="66">
        <v>42</v>
      </c>
      <c r="B134" s="68" t="s">
        <v>206</v>
      </c>
      <c r="C134" s="121"/>
      <c r="D134" s="85">
        <f>D135</f>
        <v>1224.9100000000001</v>
      </c>
      <c r="E134" s="126">
        <f t="shared" si="40"/>
        <v>162.5734952551596</v>
      </c>
      <c r="F134" s="85">
        <v>0</v>
      </c>
      <c r="G134" s="85">
        <v>0</v>
      </c>
      <c r="H134" s="126">
        <v>0</v>
      </c>
      <c r="I134" s="85">
        <f t="shared" si="36"/>
        <v>0</v>
      </c>
      <c r="J134" s="143">
        <v>0</v>
      </c>
      <c r="K134" s="144">
        <v>0</v>
      </c>
    </row>
    <row r="135" spans="1:11" x14ac:dyDescent="0.25">
      <c r="A135" s="67">
        <v>4221</v>
      </c>
      <c r="B135" s="69" t="s">
        <v>207</v>
      </c>
      <c r="C135" s="119"/>
      <c r="D135" s="84">
        <v>1224.9100000000001</v>
      </c>
      <c r="E135" s="125">
        <f t="shared" si="40"/>
        <v>162.5734952551596</v>
      </c>
      <c r="F135" s="84">
        <v>0</v>
      </c>
      <c r="G135" s="84">
        <v>0</v>
      </c>
      <c r="H135" s="125">
        <v>0</v>
      </c>
      <c r="I135" s="84">
        <f t="shared" si="36"/>
        <v>0</v>
      </c>
      <c r="J135" s="109"/>
      <c r="K135" s="145"/>
    </row>
    <row r="136" spans="1:11" ht="25.5" customHeight="1" x14ac:dyDescent="0.25">
      <c r="A136" s="95" t="s">
        <v>225</v>
      </c>
      <c r="B136" s="91" t="s">
        <v>174</v>
      </c>
      <c r="C136" s="119"/>
      <c r="D136" s="85">
        <v>0</v>
      </c>
      <c r="E136" s="126">
        <v>0</v>
      </c>
      <c r="F136" s="85">
        <v>0</v>
      </c>
      <c r="G136" s="85">
        <f t="shared" ref="G136:H141" si="65">G137</f>
        <v>1021.34</v>
      </c>
      <c r="H136" s="126">
        <f t="shared" si="65"/>
        <v>1021.34</v>
      </c>
      <c r="I136" s="85">
        <f t="shared" si="36"/>
        <v>0</v>
      </c>
      <c r="J136" s="143">
        <v>0</v>
      </c>
      <c r="K136" s="144">
        <v>0</v>
      </c>
    </row>
    <row r="137" spans="1:11" ht="25.5" customHeight="1" x14ac:dyDescent="0.25">
      <c r="A137" s="66" t="s">
        <v>224</v>
      </c>
      <c r="B137" s="91" t="s">
        <v>226</v>
      </c>
      <c r="C137" s="121"/>
      <c r="D137" s="85">
        <v>0</v>
      </c>
      <c r="E137" s="126">
        <v>0</v>
      </c>
      <c r="F137" s="85">
        <v>0</v>
      </c>
      <c r="G137" s="85">
        <f t="shared" si="65"/>
        <v>1021.34</v>
      </c>
      <c r="H137" s="126">
        <f t="shared" si="65"/>
        <v>1021.34</v>
      </c>
      <c r="I137" s="85">
        <f t="shared" si="36"/>
        <v>0</v>
      </c>
      <c r="J137" s="143">
        <v>0</v>
      </c>
      <c r="K137" s="144">
        <v>0</v>
      </c>
    </row>
    <row r="138" spans="1:11" ht="24.75" customHeight="1" x14ac:dyDescent="0.25">
      <c r="A138" s="117"/>
      <c r="B138" s="119" t="s">
        <v>227</v>
      </c>
      <c r="C138" s="119">
        <v>53102</v>
      </c>
      <c r="D138" s="118">
        <v>0</v>
      </c>
      <c r="E138" s="127">
        <v>0</v>
      </c>
      <c r="F138" s="118">
        <v>0</v>
      </c>
      <c r="G138" s="118">
        <f t="shared" si="65"/>
        <v>1021.34</v>
      </c>
      <c r="H138" s="127">
        <f t="shared" si="65"/>
        <v>1021.34</v>
      </c>
      <c r="I138" s="118">
        <f t="shared" si="36"/>
        <v>0</v>
      </c>
      <c r="J138" s="146"/>
      <c r="K138" s="241"/>
    </row>
    <row r="139" spans="1:11" x14ac:dyDescent="0.25">
      <c r="A139" s="66">
        <v>3</v>
      </c>
      <c r="B139" s="68" t="s">
        <v>20</v>
      </c>
      <c r="C139" s="121"/>
      <c r="D139" s="85">
        <v>0</v>
      </c>
      <c r="E139" s="126">
        <v>0</v>
      </c>
      <c r="F139" s="85">
        <v>0</v>
      </c>
      <c r="G139" s="85">
        <f t="shared" si="65"/>
        <v>1021.34</v>
      </c>
      <c r="H139" s="126">
        <f t="shared" si="65"/>
        <v>1021.34</v>
      </c>
      <c r="I139" s="85">
        <f t="shared" si="36"/>
        <v>0</v>
      </c>
      <c r="J139" s="143">
        <v>0</v>
      </c>
      <c r="K139" s="144">
        <v>0</v>
      </c>
    </row>
    <row r="140" spans="1:11" x14ac:dyDescent="0.25">
      <c r="A140" s="66">
        <v>32</v>
      </c>
      <c r="B140" s="68" t="s">
        <v>35</v>
      </c>
      <c r="C140" s="121"/>
      <c r="D140" s="85">
        <v>0</v>
      </c>
      <c r="E140" s="126">
        <v>0</v>
      </c>
      <c r="F140" s="85">
        <v>0</v>
      </c>
      <c r="G140" s="85">
        <f t="shared" si="65"/>
        <v>1021.34</v>
      </c>
      <c r="H140" s="126">
        <f t="shared" si="65"/>
        <v>1021.34</v>
      </c>
      <c r="I140" s="85">
        <f t="shared" si="36"/>
        <v>0</v>
      </c>
      <c r="J140" s="143">
        <v>0</v>
      </c>
      <c r="K140" s="144">
        <v>0</v>
      </c>
    </row>
    <row r="141" spans="1:11" x14ac:dyDescent="0.25">
      <c r="A141" s="66">
        <v>322</v>
      </c>
      <c r="B141" s="68" t="s">
        <v>76</v>
      </c>
      <c r="C141" s="121"/>
      <c r="D141" s="85">
        <v>0</v>
      </c>
      <c r="E141" s="125">
        <v>0</v>
      </c>
      <c r="F141" s="84">
        <v>0</v>
      </c>
      <c r="G141" s="84">
        <f t="shared" si="65"/>
        <v>1021.34</v>
      </c>
      <c r="H141" s="125">
        <f t="shared" si="65"/>
        <v>1021.34</v>
      </c>
      <c r="I141" s="84">
        <f t="shared" si="36"/>
        <v>0</v>
      </c>
      <c r="J141" s="109"/>
      <c r="K141" s="145"/>
    </row>
    <row r="142" spans="1:11" x14ac:dyDescent="0.25">
      <c r="A142" s="67">
        <v>3221</v>
      </c>
      <c r="B142" s="69" t="s">
        <v>118</v>
      </c>
      <c r="C142" s="119"/>
      <c r="D142" s="84">
        <v>0</v>
      </c>
      <c r="E142" s="125">
        <v>0</v>
      </c>
      <c r="F142" s="84">
        <v>0</v>
      </c>
      <c r="G142" s="84">
        <v>1021.34</v>
      </c>
      <c r="H142" s="125">
        <v>1021.34</v>
      </c>
      <c r="I142" s="84">
        <f t="shared" si="36"/>
        <v>0</v>
      </c>
      <c r="J142" s="109"/>
      <c r="K142" s="145"/>
    </row>
    <row r="143" spans="1:11" ht="29.25" customHeight="1" x14ac:dyDescent="0.25">
      <c r="A143" s="4" t="s">
        <v>160</v>
      </c>
      <c r="B143" s="81" t="s">
        <v>161</v>
      </c>
      <c r="C143" s="81"/>
      <c r="D143" s="85">
        <f>D144</f>
        <v>189608.7</v>
      </c>
      <c r="E143" s="126">
        <f t="shared" si="40"/>
        <v>25165.399163846309</v>
      </c>
      <c r="F143" s="85">
        <f t="shared" ref="F143:F147" si="66">F144</f>
        <v>376725</v>
      </c>
      <c r="G143" s="85">
        <f t="shared" ref="G143:H148" si="67">G144</f>
        <v>55000</v>
      </c>
      <c r="H143" s="126">
        <f t="shared" si="67"/>
        <v>78710.89</v>
      </c>
      <c r="I143" s="85">
        <f t="shared" si="36"/>
        <v>23710.89</v>
      </c>
      <c r="J143" s="143">
        <v>0</v>
      </c>
      <c r="K143" s="143">
        <f t="shared" ref="K143:K147" si="68">J143</f>
        <v>0</v>
      </c>
    </row>
    <row r="144" spans="1:11" x14ac:dyDescent="0.25">
      <c r="A144" s="66" t="s">
        <v>162</v>
      </c>
      <c r="B144" s="68" t="s">
        <v>163</v>
      </c>
      <c r="C144" s="68"/>
      <c r="D144" s="85">
        <f>D145</f>
        <v>189608.7</v>
      </c>
      <c r="E144" s="126">
        <f t="shared" si="40"/>
        <v>25165.399163846309</v>
      </c>
      <c r="F144" s="85">
        <f t="shared" si="66"/>
        <v>376725</v>
      </c>
      <c r="G144" s="85">
        <f t="shared" si="67"/>
        <v>55000</v>
      </c>
      <c r="H144" s="126">
        <f t="shared" si="67"/>
        <v>78710.89</v>
      </c>
      <c r="I144" s="85">
        <f t="shared" si="36"/>
        <v>23710.89</v>
      </c>
      <c r="J144" s="143">
        <v>0</v>
      </c>
      <c r="K144" s="143">
        <f t="shared" si="68"/>
        <v>0</v>
      </c>
    </row>
    <row r="145" spans="1:11" ht="25.5" x14ac:dyDescent="0.25">
      <c r="A145" s="82">
        <v>48007</v>
      </c>
      <c r="B145" s="83" t="s">
        <v>55</v>
      </c>
      <c r="C145" s="119">
        <v>48007</v>
      </c>
      <c r="D145" s="84">
        <f>D146</f>
        <v>189608.7</v>
      </c>
      <c r="E145" s="127">
        <f t="shared" si="40"/>
        <v>25165.399163846309</v>
      </c>
      <c r="F145" s="118">
        <f t="shared" si="66"/>
        <v>376725</v>
      </c>
      <c r="G145" s="118">
        <f t="shared" si="67"/>
        <v>55000</v>
      </c>
      <c r="H145" s="127">
        <v>78710.89</v>
      </c>
      <c r="I145" s="118">
        <f t="shared" si="36"/>
        <v>23710.89</v>
      </c>
      <c r="J145" s="147">
        <v>0</v>
      </c>
      <c r="K145" s="147">
        <f t="shared" si="68"/>
        <v>0</v>
      </c>
    </row>
    <row r="146" spans="1:11" x14ac:dyDescent="0.25">
      <c r="A146" s="66">
        <v>3</v>
      </c>
      <c r="B146" s="68" t="s">
        <v>20</v>
      </c>
      <c r="C146" s="68"/>
      <c r="D146" s="85">
        <f>D147</f>
        <v>189608.7</v>
      </c>
      <c r="E146" s="126">
        <f t="shared" si="40"/>
        <v>25165.399163846309</v>
      </c>
      <c r="F146" s="85">
        <f t="shared" si="66"/>
        <v>376725</v>
      </c>
      <c r="G146" s="85">
        <f t="shared" si="67"/>
        <v>55000</v>
      </c>
      <c r="H146" s="126">
        <f t="shared" si="67"/>
        <v>78710.898000000001</v>
      </c>
      <c r="I146" s="85">
        <f t="shared" si="36"/>
        <v>23710.898000000001</v>
      </c>
      <c r="J146" s="143">
        <v>0</v>
      </c>
      <c r="K146" s="143">
        <f t="shared" si="68"/>
        <v>0</v>
      </c>
    </row>
    <row r="147" spans="1:11" x14ac:dyDescent="0.25">
      <c r="A147" s="66">
        <v>32</v>
      </c>
      <c r="B147" s="68" t="s">
        <v>35</v>
      </c>
      <c r="C147" s="68"/>
      <c r="D147" s="85">
        <f>D148</f>
        <v>189608.7</v>
      </c>
      <c r="E147" s="126">
        <f t="shared" si="40"/>
        <v>25165.399163846309</v>
      </c>
      <c r="F147" s="85">
        <f t="shared" si="66"/>
        <v>376725</v>
      </c>
      <c r="G147" s="85">
        <f t="shared" si="67"/>
        <v>55000</v>
      </c>
      <c r="H147" s="126">
        <f t="shared" si="67"/>
        <v>78710.898000000001</v>
      </c>
      <c r="I147" s="85">
        <f t="shared" si="36"/>
        <v>23710.898000000001</v>
      </c>
      <c r="J147" s="143">
        <v>0</v>
      </c>
      <c r="K147" s="143">
        <f t="shared" si="68"/>
        <v>0</v>
      </c>
    </row>
    <row r="148" spans="1:11" x14ac:dyDescent="0.25">
      <c r="A148" s="67">
        <v>323</v>
      </c>
      <c r="B148" s="69" t="s">
        <v>165</v>
      </c>
      <c r="C148" s="69"/>
      <c r="D148" s="84">
        <f>D149+D150</f>
        <v>189608.7</v>
      </c>
      <c r="E148" s="125">
        <f t="shared" si="40"/>
        <v>25165.399163846309</v>
      </c>
      <c r="F148" s="84">
        <f t="shared" ref="F148" si="69">F149+F150</f>
        <v>376725</v>
      </c>
      <c r="G148" s="84">
        <f t="shared" si="67"/>
        <v>55000</v>
      </c>
      <c r="H148" s="125">
        <f t="shared" si="67"/>
        <v>78710.898000000001</v>
      </c>
      <c r="I148" s="84">
        <f t="shared" si="36"/>
        <v>23710.898000000001</v>
      </c>
      <c r="J148" s="109"/>
      <c r="K148" s="145"/>
    </row>
    <row r="149" spans="1:11" x14ac:dyDescent="0.25">
      <c r="A149" s="67">
        <v>3232</v>
      </c>
      <c r="B149" s="69" t="s">
        <v>164</v>
      </c>
      <c r="C149" s="69"/>
      <c r="D149" s="84">
        <v>184608.7</v>
      </c>
      <c r="E149" s="125">
        <f t="shared" si="40"/>
        <v>24501.785121773177</v>
      </c>
      <c r="F149" s="84">
        <v>356246.23</v>
      </c>
      <c r="G149" s="84">
        <v>55000</v>
      </c>
      <c r="H149" s="125">
        <v>78710.898000000001</v>
      </c>
      <c r="I149" s="84">
        <f t="shared" si="36"/>
        <v>23710.898000000001</v>
      </c>
      <c r="J149" s="109"/>
      <c r="K149" s="145"/>
    </row>
    <row r="150" spans="1:11" x14ac:dyDescent="0.25">
      <c r="A150" s="67">
        <v>3237</v>
      </c>
      <c r="B150" s="69" t="s">
        <v>166</v>
      </c>
      <c r="C150" s="69"/>
      <c r="D150" s="84">
        <v>5000</v>
      </c>
      <c r="E150" s="125">
        <f t="shared" si="40"/>
        <v>663.61404207313024</v>
      </c>
      <c r="F150" s="84">
        <v>20478.77</v>
      </c>
      <c r="G150" s="84">
        <v>0</v>
      </c>
      <c r="H150" s="125">
        <v>0</v>
      </c>
      <c r="I150" s="84">
        <f t="shared" si="36"/>
        <v>0</v>
      </c>
      <c r="J150" s="109"/>
      <c r="K150" s="145"/>
    </row>
    <row r="151" spans="1:11" ht="26.25" customHeight="1" x14ac:dyDescent="0.25">
      <c r="A151" s="4" t="s">
        <v>167</v>
      </c>
      <c r="B151" s="55" t="s">
        <v>208</v>
      </c>
      <c r="C151" s="122"/>
      <c r="D151" s="85">
        <f t="shared" ref="D151:D156" si="70">D152</f>
        <v>22250</v>
      </c>
      <c r="E151" s="126">
        <f t="shared" si="40"/>
        <v>2953.0824872254293</v>
      </c>
      <c r="F151" s="85">
        <f t="shared" ref="F151:F152" si="71">F152</f>
        <v>0</v>
      </c>
      <c r="G151" s="85">
        <f>G152</f>
        <v>10454.209999999999</v>
      </c>
      <c r="H151" s="126">
        <f>H152</f>
        <v>11954.21</v>
      </c>
      <c r="I151" s="85">
        <f t="shared" si="36"/>
        <v>1500</v>
      </c>
      <c r="J151" s="143">
        <v>0</v>
      </c>
      <c r="K151" s="143">
        <v>0</v>
      </c>
    </row>
    <row r="152" spans="1:11" x14ac:dyDescent="0.25">
      <c r="A152" s="61" t="s">
        <v>209</v>
      </c>
      <c r="B152" s="55" t="s">
        <v>210</v>
      </c>
      <c r="C152" s="122"/>
      <c r="D152" s="85">
        <f t="shared" si="70"/>
        <v>22250</v>
      </c>
      <c r="E152" s="126">
        <f t="shared" si="40"/>
        <v>2953.0824872254293</v>
      </c>
      <c r="F152" s="85">
        <f t="shared" si="71"/>
        <v>0</v>
      </c>
      <c r="G152" s="85">
        <f>G159</f>
        <v>10454.209999999999</v>
      </c>
      <c r="H152" s="126">
        <f>H159+H164</f>
        <v>11954.21</v>
      </c>
      <c r="I152" s="85">
        <f t="shared" si="36"/>
        <v>1500</v>
      </c>
      <c r="J152" s="143">
        <v>0</v>
      </c>
      <c r="K152" s="143">
        <v>0</v>
      </c>
    </row>
    <row r="153" spans="1:11" ht="25.5" x14ac:dyDescent="0.25">
      <c r="A153" s="82"/>
      <c r="B153" s="83" t="s">
        <v>168</v>
      </c>
      <c r="C153" s="119">
        <v>48008</v>
      </c>
      <c r="D153" s="84">
        <f>D154</f>
        <v>22250</v>
      </c>
      <c r="E153" s="127">
        <f t="shared" si="40"/>
        <v>2953.0824872254293</v>
      </c>
      <c r="F153" s="118"/>
      <c r="G153" s="118">
        <v>0</v>
      </c>
      <c r="H153" s="127">
        <v>0</v>
      </c>
      <c r="I153" s="118">
        <f t="shared" si="36"/>
        <v>0</v>
      </c>
      <c r="J153" s="147">
        <v>0</v>
      </c>
      <c r="K153" s="148">
        <v>0</v>
      </c>
    </row>
    <row r="154" spans="1:11" x14ac:dyDescent="0.25">
      <c r="A154" s="66">
        <v>4</v>
      </c>
      <c r="B154" s="68" t="s">
        <v>24</v>
      </c>
      <c r="C154" s="68"/>
      <c r="D154" s="85">
        <f t="shared" si="70"/>
        <v>22250</v>
      </c>
      <c r="E154" s="126">
        <f t="shared" si="40"/>
        <v>2953.0824872254293</v>
      </c>
      <c r="F154" s="85">
        <f t="shared" ref="F154:F156" si="72">F155</f>
        <v>0</v>
      </c>
      <c r="G154" s="85"/>
      <c r="H154" s="126"/>
      <c r="I154" s="85">
        <f t="shared" si="36"/>
        <v>0</v>
      </c>
      <c r="J154" s="143">
        <v>0</v>
      </c>
      <c r="K154" s="144">
        <v>0</v>
      </c>
    </row>
    <row r="155" spans="1:11" ht="25.5" x14ac:dyDescent="0.25">
      <c r="A155" s="66">
        <v>45</v>
      </c>
      <c r="B155" s="68" t="s">
        <v>211</v>
      </c>
      <c r="C155" s="68"/>
      <c r="D155" s="85">
        <f t="shared" si="70"/>
        <v>22250</v>
      </c>
      <c r="E155" s="126">
        <f t="shared" si="40"/>
        <v>2953.0824872254293</v>
      </c>
      <c r="F155" s="85">
        <f t="shared" si="72"/>
        <v>0</v>
      </c>
      <c r="G155" s="85">
        <v>0</v>
      </c>
      <c r="H155" s="126">
        <v>0</v>
      </c>
      <c r="I155" s="85">
        <f t="shared" si="36"/>
        <v>0</v>
      </c>
      <c r="J155" s="143">
        <v>0</v>
      </c>
      <c r="K155" s="144">
        <v>0</v>
      </c>
    </row>
    <row r="156" spans="1:11" x14ac:dyDescent="0.25">
      <c r="A156" s="67">
        <v>451</v>
      </c>
      <c r="B156" s="69" t="s">
        <v>212</v>
      </c>
      <c r="C156" s="69"/>
      <c r="D156" s="84">
        <f t="shared" si="70"/>
        <v>22250</v>
      </c>
      <c r="E156" s="125">
        <f t="shared" si="40"/>
        <v>2953.0824872254293</v>
      </c>
      <c r="F156" s="84">
        <f t="shared" si="72"/>
        <v>0</v>
      </c>
      <c r="G156" s="84">
        <v>0</v>
      </c>
      <c r="H156" s="125">
        <v>0</v>
      </c>
      <c r="I156" s="84">
        <f t="shared" si="36"/>
        <v>0</v>
      </c>
      <c r="J156" s="109"/>
      <c r="K156" s="145"/>
    </row>
    <row r="157" spans="1:11" ht="25.5" x14ac:dyDescent="0.25">
      <c r="A157" s="67">
        <v>4511</v>
      </c>
      <c r="B157" s="69" t="s">
        <v>213</v>
      </c>
      <c r="C157" s="69"/>
      <c r="D157" s="84">
        <v>22250</v>
      </c>
      <c r="E157" s="125">
        <f t="shared" si="40"/>
        <v>2953.0824872254293</v>
      </c>
      <c r="F157" s="84">
        <v>0</v>
      </c>
      <c r="G157" s="84">
        <v>0</v>
      </c>
      <c r="H157" s="125">
        <v>0</v>
      </c>
      <c r="I157" s="84">
        <f t="shared" si="36"/>
        <v>0</v>
      </c>
      <c r="J157" s="109"/>
      <c r="K157" s="145"/>
    </row>
    <row r="158" spans="1:11" ht="22.5" customHeight="1" x14ac:dyDescent="0.25">
      <c r="A158" s="82"/>
      <c r="B158" s="83" t="s">
        <v>228</v>
      </c>
      <c r="C158" s="119">
        <v>48011</v>
      </c>
      <c r="D158" s="84">
        <v>0</v>
      </c>
      <c r="E158" s="127">
        <f t="shared" si="40"/>
        <v>0</v>
      </c>
      <c r="F158" s="84">
        <v>0</v>
      </c>
      <c r="G158" s="118">
        <v>10454.209999999999</v>
      </c>
      <c r="H158" s="127">
        <v>10454.209999999999</v>
      </c>
      <c r="I158" s="118">
        <f t="shared" si="36"/>
        <v>0</v>
      </c>
      <c r="J158" s="147">
        <v>0</v>
      </c>
      <c r="K158" s="148">
        <v>0</v>
      </c>
    </row>
    <row r="159" spans="1:11" x14ac:dyDescent="0.25">
      <c r="A159" s="66">
        <v>4</v>
      </c>
      <c r="B159" s="68" t="s">
        <v>24</v>
      </c>
      <c r="C159" s="68"/>
      <c r="D159" s="85">
        <v>0</v>
      </c>
      <c r="E159" s="126">
        <v>0</v>
      </c>
      <c r="F159" s="85">
        <v>0</v>
      </c>
      <c r="G159" s="85">
        <f t="shared" ref="G159:H161" si="73">G160</f>
        <v>10454.209999999999</v>
      </c>
      <c r="H159" s="126">
        <f t="shared" si="73"/>
        <v>10454.209999999999</v>
      </c>
      <c r="I159" s="85">
        <f t="shared" si="36"/>
        <v>0</v>
      </c>
      <c r="J159" s="143">
        <v>0</v>
      </c>
      <c r="K159" s="144">
        <v>0</v>
      </c>
    </row>
    <row r="160" spans="1:11" x14ac:dyDescent="0.25">
      <c r="A160" s="66">
        <v>41</v>
      </c>
      <c r="B160" s="68" t="s">
        <v>231</v>
      </c>
      <c r="C160" s="68"/>
      <c r="D160" s="85">
        <v>0</v>
      </c>
      <c r="E160" s="126">
        <v>0</v>
      </c>
      <c r="F160" s="85">
        <v>0</v>
      </c>
      <c r="G160" s="85">
        <f t="shared" si="73"/>
        <v>10454.209999999999</v>
      </c>
      <c r="H160" s="126">
        <f t="shared" si="73"/>
        <v>10454.209999999999</v>
      </c>
      <c r="I160" s="85">
        <f t="shared" ref="I160:I234" si="74">H160-G160</f>
        <v>0</v>
      </c>
      <c r="J160" s="143">
        <v>0</v>
      </c>
      <c r="K160" s="144">
        <v>0</v>
      </c>
    </row>
    <row r="161" spans="1:11" x14ac:dyDescent="0.25">
      <c r="A161" s="67">
        <v>412</v>
      </c>
      <c r="B161" s="69" t="s">
        <v>230</v>
      </c>
      <c r="C161" s="69"/>
      <c r="D161" s="84">
        <v>0</v>
      </c>
      <c r="E161" s="125">
        <v>0</v>
      </c>
      <c r="F161" s="84">
        <v>0</v>
      </c>
      <c r="G161" s="84">
        <f t="shared" si="73"/>
        <v>10454.209999999999</v>
      </c>
      <c r="H161" s="125">
        <f t="shared" si="73"/>
        <v>10454.209999999999</v>
      </c>
      <c r="I161" s="84">
        <f t="shared" si="74"/>
        <v>0</v>
      </c>
      <c r="J161" s="109"/>
      <c r="K161" s="145"/>
    </row>
    <row r="162" spans="1:11" x14ac:dyDescent="0.25">
      <c r="A162" s="67">
        <v>4126</v>
      </c>
      <c r="B162" s="69" t="s">
        <v>229</v>
      </c>
      <c r="C162" s="69"/>
      <c r="D162" s="84">
        <v>0</v>
      </c>
      <c r="E162" s="125">
        <v>0</v>
      </c>
      <c r="F162" s="84">
        <v>0</v>
      </c>
      <c r="G162" s="84">
        <v>10454.209999999999</v>
      </c>
      <c r="H162" s="125">
        <v>10454.209999999999</v>
      </c>
      <c r="I162" s="84">
        <f t="shared" si="74"/>
        <v>0</v>
      </c>
      <c r="J162" s="109"/>
      <c r="K162" s="145"/>
    </row>
    <row r="163" spans="1:11" x14ac:dyDescent="0.25">
      <c r="A163" s="67"/>
      <c r="B163" s="83" t="s">
        <v>264</v>
      </c>
      <c r="C163" s="119">
        <v>52082</v>
      </c>
      <c r="D163" s="118"/>
      <c r="E163" s="127">
        <v>0</v>
      </c>
      <c r="F163" s="118"/>
      <c r="G163" s="118">
        <v>0</v>
      </c>
      <c r="H163" s="127">
        <v>1500</v>
      </c>
      <c r="I163" s="84">
        <f t="shared" si="74"/>
        <v>1500</v>
      </c>
      <c r="J163" s="147"/>
      <c r="K163" s="148"/>
    </row>
    <row r="164" spans="1:11" x14ac:dyDescent="0.25">
      <c r="A164" s="66">
        <v>4</v>
      </c>
      <c r="B164" s="68" t="s">
        <v>24</v>
      </c>
      <c r="C164" s="69"/>
      <c r="D164" s="84"/>
      <c r="E164" s="126">
        <v>0</v>
      </c>
      <c r="F164" s="126"/>
      <c r="G164" s="126">
        <v>0</v>
      </c>
      <c r="H164" s="126">
        <f>H165</f>
        <v>1500</v>
      </c>
      <c r="I164" s="85">
        <f t="shared" si="74"/>
        <v>1500</v>
      </c>
      <c r="J164" s="143">
        <v>0</v>
      </c>
      <c r="K164" s="144">
        <v>0</v>
      </c>
    </row>
    <row r="165" spans="1:11" ht="25.5" x14ac:dyDescent="0.25">
      <c r="A165" s="66">
        <v>45</v>
      </c>
      <c r="B165" s="68" t="s">
        <v>211</v>
      </c>
      <c r="C165" s="69"/>
      <c r="D165" s="84"/>
      <c r="E165" s="126">
        <v>0</v>
      </c>
      <c r="F165" s="126"/>
      <c r="G165" s="126">
        <v>0</v>
      </c>
      <c r="H165" s="126">
        <f>H166</f>
        <v>1500</v>
      </c>
      <c r="I165" s="85">
        <f t="shared" si="74"/>
        <v>1500</v>
      </c>
      <c r="J165" s="143">
        <v>0</v>
      </c>
      <c r="K165" s="144">
        <v>0</v>
      </c>
    </row>
    <row r="166" spans="1:11" x14ac:dyDescent="0.25">
      <c r="A166" s="67">
        <v>451</v>
      </c>
      <c r="B166" s="69" t="s">
        <v>212</v>
      </c>
      <c r="C166" s="69"/>
      <c r="D166" s="84"/>
      <c r="E166" s="125">
        <v>0</v>
      </c>
      <c r="F166" s="84"/>
      <c r="G166" s="84">
        <v>0</v>
      </c>
      <c r="H166" s="125">
        <f>H167</f>
        <v>1500</v>
      </c>
      <c r="I166" s="84">
        <f t="shared" si="74"/>
        <v>1500</v>
      </c>
      <c r="J166" s="109"/>
      <c r="K166" s="145"/>
    </row>
    <row r="167" spans="1:11" ht="18" customHeight="1" x14ac:dyDescent="0.25">
      <c r="A167" s="67">
        <v>4511</v>
      </c>
      <c r="B167" s="69" t="s">
        <v>213</v>
      </c>
      <c r="C167" s="69"/>
      <c r="D167" s="84"/>
      <c r="E167" s="125">
        <v>0</v>
      </c>
      <c r="F167" s="84"/>
      <c r="G167" s="84">
        <v>0</v>
      </c>
      <c r="H167" s="125">
        <v>1500</v>
      </c>
      <c r="I167" s="84">
        <f t="shared" si="74"/>
        <v>1500</v>
      </c>
      <c r="J167" s="109"/>
      <c r="K167" s="145"/>
    </row>
    <row r="168" spans="1:11" ht="27" customHeight="1" x14ac:dyDescent="0.25">
      <c r="A168" s="4" t="s">
        <v>127</v>
      </c>
      <c r="B168" s="55" t="s">
        <v>214</v>
      </c>
      <c r="C168" s="55"/>
      <c r="D168" s="85">
        <f>D169+D186</f>
        <v>37681.42</v>
      </c>
      <c r="E168" s="126">
        <f t="shared" si="40"/>
        <v>5001.1838874510577</v>
      </c>
      <c r="F168" s="54">
        <f>F169+F194</f>
        <v>24170.68</v>
      </c>
      <c r="G168" s="85">
        <f>G169+G194</f>
        <v>3672.75</v>
      </c>
      <c r="H168" s="126">
        <f>H169+H186+H194</f>
        <v>3571.0699999999997</v>
      </c>
      <c r="I168" s="85">
        <f t="shared" si="74"/>
        <v>-101.68000000000029</v>
      </c>
      <c r="J168" s="143">
        <v>0</v>
      </c>
      <c r="K168" s="143">
        <f t="shared" ref="K168:K170" si="75">J168</f>
        <v>0</v>
      </c>
    </row>
    <row r="169" spans="1:11" x14ac:dyDescent="0.25">
      <c r="A169" s="61" t="s">
        <v>66</v>
      </c>
      <c r="B169" s="55" t="s">
        <v>215</v>
      </c>
      <c r="C169" s="55"/>
      <c r="D169" s="85">
        <f>D174</f>
        <v>28681.420000000002</v>
      </c>
      <c r="E169" s="126">
        <f t="shared" si="40"/>
        <v>3806.6786117194242</v>
      </c>
      <c r="F169" s="54">
        <f>F174</f>
        <v>21006.190000000002</v>
      </c>
      <c r="G169" s="85">
        <f>G175</f>
        <v>3252.75</v>
      </c>
      <c r="H169" s="126">
        <f>H175</f>
        <v>2987.95</v>
      </c>
      <c r="I169" s="85">
        <f t="shared" si="74"/>
        <v>-264.80000000000018</v>
      </c>
      <c r="J169" s="143">
        <v>0</v>
      </c>
      <c r="K169" s="143">
        <f t="shared" si="75"/>
        <v>0</v>
      </c>
    </row>
    <row r="170" spans="1:11" x14ac:dyDescent="0.25">
      <c r="A170" s="56">
        <v>47400</v>
      </c>
      <c r="B170" s="56" t="s">
        <v>67</v>
      </c>
      <c r="C170" s="187">
        <v>47400</v>
      </c>
      <c r="D170" s="118">
        <f>D177+D182+D184</f>
        <v>5932.9</v>
      </c>
      <c r="E170" s="125">
        <f t="shared" si="40"/>
        <v>787.43115004313483</v>
      </c>
      <c r="F170" s="118">
        <f t="shared" ref="F170" si="76">F174</f>
        <v>21006.190000000002</v>
      </c>
      <c r="G170" s="118">
        <v>3252.75</v>
      </c>
      <c r="H170" s="127">
        <v>2987.95</v>
      </c>
      <c r="I170" s="118">
        <f t="shared" si="74"/>
        <v>-264.80000000000018</v>
      </c>
      <c r="J170" s="143">
        <v>0</v>
      </c>
      <c r="K170" s="143">
        <f t="shared" si="75"/>
        <v>0</v>
      </c>
    </row>
    <row r="171" spans="1:11" x14ac:dyDescent="0.25">
      <c r="A171" s="56">
        <v>48008</v>
      </c>
      <c r="B171" s="56" t="s">
        <v>216</v>
      </c>
      <c r="C171" s="187">
        <v>48008</v>
      </c>
      <c r="D171" s="118">
        <f>D178</f>
        <v>13750</v>
      </c>
      <c r="E171" s="125">
        <f t="shared" si="40"/>
        <v>1824.9386157011081</v>
      </c>
      <c r="F171" s="118">
        <v>0</v>
      </c>
      <c r="G171" s="118">
        <v>0</v>
      </c>
      <c r="H171" s="127">
        <v>0</v>
      </c>
      <c r="I171" s="118">
        <f t="shared" si="74"/>
        <v>0</v>
      </c>
      <c r="J171" s="143"/>
      <c r="K171" s="143"/>
    </row>
    <row r="172" spans="1:11" x14ac:dyDescent="0.25">
      <c r="A172" s="56">
        <v>62400</v>
      </c>
      <c r="B172" s="56" t="s">
        <v>203</v>
      </c>
      <c r="C172" s="187">
        <v>62400</v>
      </c>
      <c r="D172" s="118">
        <f>D180+D185</f>
        <v>8885.5600000000013</v>
      </c>
      <c r="E172" s="125">
        <f t="shared" si="40"/>
        <v>1179.3164775366647</v>
      </c>
      <c r="F172" s="118">
        <v>0</v>
      </c>
      <c r="G172" s="118">
        <v>0</v>
      </c>
      <c r="H172" s="127">
        <v>0</v>
      </c>
      <c r="I172" s="118">
        <f t="shared" si="74"/>
        <v>0</v>
      </c>
      <c r="J172" s="143"/>
      <c r="K172" s="143"/>
    </row>
    <row r="173" spans="1:11" x14ac:dyDescent="0.25">
      <c r="A173" s="56">
        <v>72400</v>
      </c>
      <c r="B173" s="56" t="s">
        <v>217</v>
      </c>
      <c r="C173" s="187">
        <v>72400</v>
      </c>
      <c r="D173" s="118">
        <f>D183</f>
        <v>112.96</v>
      </c>
      <c r="E173" s="125">
        <f t="shared" si="40"/>
        <v>14.992368438516158</v>
      </c>
      <c r="F173" s="118">
        <v>0</v>
      </c>
      <c r="G173" s="118">
        <v>0</v>
      </c>
      <c r="H173" s="127">
        <v>0</v>
      </c>
      <c r="I173" s="118">
        <f t="shared" si="74"/>
        <v>0</v>
      </c>
      <c r="J173" s="143"/>
      <c r="K173" s="143"/>
    </row>
    <row r="174" spans="1:11" ht="25.5" x14ac:dyDescent="0.25">
      <c r="A174" s="66">
        <v>4</v>
      </c>
      <c r="B174" s="123" t="s">
        <v>24</v>
      </c>
      <c r="C174" s="56"/>
      <c r="D174" s="85">
        <f>D175</f>
        <v>28681.420000000002</v>
      </c>
      <c r="E174" s="126">
        <f t="shared" si="40"/>
        <v>3806.6786117194242</v>
      </c>
      <c r="F174" s="85">
        <f t="shared" ref="F174" si="77">F175</f>
        <v>21006.190000000002</v>
      </c>
      <c r="G174" s="85">
        <f>G175</f>
        <v>3252.75</v>
      </c>
      <c r="H174" s="126">
        <f>H175</f>
        <v>2987.95</v>
      </c>
      <c r="I174" s="85">
        <f t="shared" si="74"/>
        <v>-264.80000000000018</v>
      </c>
      <c r="J174" s="143">
        <v>0</v>
      </c>
      <c r="K174" s="143">
        <f t="shared" ref="K174:K175" si="78">J174</f>
        <v>0</v>
      </c>
    </row>
    <row r="175" spans="1:11" ht="25.5" x14ac:dyDescent="0.25">
      <c r="A175" s="66">
        <v>42</v>
      </c>
      <c r="B175" s="123" t="s">
        <v>222</v>
      </c>
      <c r="C175" s="56"/>
      <c r="D175" s="85">
        <f>D176+D181</f>
        <v>28681.420000000002</v>
      </c>
      <c r="E175" s="126">
        <f t="shared" si="40"/>
        <v>3806.6786117194242</v>
      </c>
      <c r="F175" s="85">
        <f>F176+F181</f>
        <v>21006.190000000002</v>
      </c>
      <c r="G175" s="85">
        <f>G176+G181</f>
        <v>3252.75</v>
      </c>
      <c r="H175" s="126">
        <f>H176+H181</f>
        <v>2987.95</v>
      </c>
      <c r="I175" s="85">
        <f t="shared" si="74"/>
        <v>-264.80000000000018</v>
      </c>
      <c r="J175" s="143">
        <v>0</v>
      </c>
      <c r="K175" s="143">
        <f t="shared" si="78"/>
        <v>0</v>
      </c>
    </row>
    <row r="176" spans="1:11" x14ac:dyDescent="0.25">
      <c r="A176" s="67">
        <v>422</v>
      </c>
      <c r="B176" s="56" t="s">
        <v>219</v>
      </c>
      <c r="C176" s="56"/>
      <c r="D176" s="84">
        <f>D177+D180+D178</f>
        <v>25672.81</v>
      </c>
      <c r="E176" s="125">
        <f t="shared" si="40"/>
        <v>3407.367443095096</v>
      </c>
      <c r="F176" s="84">
        <f t="shared" ref="F176" si="79">F177+F180</f>
        <v>21006.190000000002</v>
      </c>
      <c r="G176" s="84">
        <f>G177+G178+G180</f>
        <v>3200</v>
      </c>
      <c r="H176" s="125">
        <f>SUM(H177:H180)</f>
        <v>2935.2</v>
      </c>
      <c r="I176" s="84">
        <f t="shared" si="74"/>
        <v>-264.80000000000018</v>
      </c>
      <c r="J176" s="109"/>
      <c r="K176" s="145"/>
    </row>
    <row r="177" spans="1:11" x14ac:dyDescent="0.25">
      <c r="A177" s="67">
        <v>4221</v>
      </c>
      <c r="B177" s="56" t="s">
        <v>207</v>
      </c>
      <c r="C177" s="187">
        <v>47400</v>
      </c>
      <c r="D177" s="84">
        <v>5781.25</v>
      </c>
      <c r="E177" s="125">
        <f t="shared" si="40"/>
        <v>767.30373614705684</v>
      </c>
      <c r="F177" s="84">
        <v>10005.82</v>
      </c>
      <c r="G177" s="84">
        <v>1600</v>
      </c>
      <c r="H177" s="125">
        <v>1735.2</v>
      </c>
      <c r="I177" s="84">
        <f t="shared" si="74"/>
        <v>135.20000000000005</v>
      </c>
      <c r="J177" s="109"/>
      <c r="K177" s="145"/>
    </row>
    <row r="178" spans="1:11" x14ac:dyDescent="0.25">
      <c r="A178" s="67">
        <v>4221</v>
      </c>
      <c r="B178" s="56" t="s">
        <v>207</v>
      </c>
      <c r="C178" s="187">
        <v>48008</v>
      </c>
      <c r="D178" s="84">
        <v>13750</v>
      </c>
      <c r="E178" s="125">
        <f t="shared" si="40"/>
        <v>1824.9386157011081</v>
      </c>
      <c r="F178" s="84"/>
      <c r="G178" s="84">
        <v>0</v>
      </c>
      <c r="H178" s="125">
        <v>0</v>
      </c>
      <c r="I178" s="84">
        <f t="shared" si="74"/>
        <v>0</v>
      </c>
      <c r="J178" s="109"/>
      <c r="K178" s="145"/>
    </row>
    <row r="179" spans="1:11" x14ac:dyDescent="0.25">
      <c r="A179" s="67">
        <v>4223</v>
      </c>
      <c r="B179" s="56" t="s">
        <v>266</v>
      </c>
      <c r="C179" s="187">
        <v>47400</v>
      </c>
      <c r="D179" s="84"/>
      <c r="E179" s="125">
        <v>0</v>
      </c>
      <c r="F179" s="84"/>
      <c r="G179" s="84">
        <v>0</v>
      </c>
      <c r="H179" s="125">
        <v>0</v>
      </c>
      <c r="I179" s="84"/>
      <c r="J179" s="109"/>
      <c r="K179" s="145"/>
    </row>
    <row r="180" spans="1:11" x14ac:dyDescent="0.25">
      <c r="A180" s="67">
        <v>4227</v>
      </c>
      <c r="B180" s="57" t="s">
        <v>218</v>
      </c>
      <c r="C180" s="188">
        <v>47400</v>
      </c>
      <c r="D180" s="84">
        <v>6141.56</v>
      </c>
      <c r="E180" s="125">
        <f t="shared" si="40"/>
        <v>815.12509124693077</v>
      </c>
      <c r="F180" s="84">
        <v>11000.37</v>
      </c>
      <c r="G180" s="84">
        <v>1600</v>
      </c>
      <c r="H180" s="125">
        <v>1200</v>
      </c>
      <c r="I180" s="84">
        <f t="shared" si="74"/>
        <v>-400</v>
      </c>
      <c r="J180" s="109"/>
      <c r="K180" s="145"/>
    </row>
    <row r="181" spans="1:11" x14ac:dyDescent="0.25">
      <c r="A181" s="67">
        <v>424</v>
      </c>
      <c r="B181" s="57" t="s">
        <v>220</v>
      </c>
      <c r="C181" s="188"/>
      <c r="D181" s="84">
        <f>D182+D183+D184+D185</f>
        <v>3008.61</v>
      </c>
      <c r="E181" s="125">
        <f t="shared" si="40"/>
        <v>399.3111686243281</v>
      </c>
      <c r="F181" s="84">
        <v>0</v>
      </c>
      <c r="G181" s="84">
        <f>G182</f>
        <v>52.75</v>
      </c>
      <c r="H181" s="125">
        <f>H182</f>
        <v>52.75</v>
      </c>
      <c r="I181" s="84">
        <f t="shared" si="74"/>
        <v>0</v>
      </c>
      <c r="J181" s="143"/>
      <c r="K181" s="144"/>
    </row>
    <row r="182" spans="1:11" x14ac:dyDescent="0.25">
      <c r="A182" s="67">
        <v>4241</v>
      </c>
      <c r="B182" s="57" t="s">
        <v>221</v>
      </c>
      <c r="C182" s="188">
        <v>47400</v>
      </c>
      <c r="D182" s="84">
        <v>49.32</v>
      </c>
      <c r="E182" s="125">
        <f t="shared" si="40"/>
        <v>6.5458889110093565</v>
      </c>
      <c r="F182" s="84">
        <v>0</v>
      </c>
      <c r="G182" s="84">
        <v>52.75</v>
      </c>
      <c r="H182" s="125">
        <v>52.75</v>
      </c>
      <c r="I182" s="84">
        <f t="shared" si="74"/>
        <v>0</v>
      </c>
      <c r="J182" s="109"/>
      <c r="K182" s="145"/>
    </row>
    <row r="183" spans="1:11" x14ac:dyDescent="0.25">
      <c r="A183" s="67">
        <v>4241</v>
      </c>
      <c r="B183" s="57" t="s">
        <v>221</v>
      </c>
      <c r="C183" s="188">
        <v>72400</v>
      </c>
      <c r="D183" s="84">
        <v>112.96</v>
      </c>
      <c r="E183" s="125">
        <f t="shared" si="40"/>
        <v>14.992368438516158</v>
      </c>
      <c r="F183" s="84">
        <v>0</v>
      </c>
      <c r="G183" s="84">
        <v>0</v>
      </c>
      <c r="H183" s="125">
        <v>0</v>
      </c>
      <c r="I183" s="84">
        <f t="shared" si="74"/>
        <v>0</v>
      </c>
      <c r="J183" s="109"/>
      <c r="K183" s="145"/>
    </row>
    <row r="184" spans="1:11" x14ac:dyDescent="0.25">
      <c r="A184" s="67">
        <v>4241</v>
      </c>
      <c r="B184" s="57" t="s">
        <v>221</v>
      </c>
      <c r="C184" s="188">
        <v>47400</v>
      </c>
      <c r="D184" s="84">
        <v>102.33</v>
      </c>
      <c r="E184" s="125">
        <f t="shared" si="40"/>
        <v>13.581524985068683</v>
      </c>
      <c r="F184" s="84">
        <v>0</v>
      </c>
      <c r="G184" s="84">
        <v>0</v>
      </c>
      <c r="H184" s="125">
        <v>0</v>
      </c>
      <c r="I184" s="84">
        <f t="shared" si="74"/>
        <v>0</v>
      </c>
      <c r="J184" s="109"/>
      <c r="K184" s="145"/>
    </row>
    <row r="185" spans="1:11" x14ac:dyDescent="0.25">
      <c r="A185" s="67">
        <v>4241</v>
      </c>
      <c r="B185" s="57" t="s">
        <v>221</v>
      </c>
      <c r="C185" s="188">
        <v>62400</v>
      </c>
      <c r="D185" s="84">
        <v>2744</v>
      </c>
      <c r="E185" s="125">
        <f t="shared" si="40"/>
        <v>364.19138628973388</v>
      </c>
      <c r="F185" s="84">
        <v>0</v>
      </c>
      <c r="G185" s="84">
        <v>0</v>
      </c>
      <c r="H185" s="125">
        <v>0</v>
      </c>
      <c r="I185" s="84">
        <f t="shared" si="74"/>
        <v>0</v>
      </c>
      <c r="J185" s="109"/>
      <c r="K185" s="145"/>
    </row>
    <row r="186" spans="1:11" x14ac:dyDescent="0.25">
      <c r="A186" s="191" t="s">
        <v>194</v>
      </c>
      <c r="B186" s="55" t="s">
        <v>195</v>
      </c>
      <c r="C186" s="189"/>
      <c r="D186" s="85">
        <f>D189</f>
        <v>9000</v>
      </c>
      <c r="E186" s="126">
        <f t="shared" si="40"/>
        <v>1194.5052757316344</v>
      </c>
      <c r="F186" s="85">
        <v>0</v>
      </c>
      <c r="G186" s="85">
        <v>0</v>
      </c>
      <c r="H186" s="126">
        <v>0</v>
      </c>
      <c r="I186" s="85">
        <f t="shared" si="74"/>
        <v>0</v>
      </c>
      <c r="J186" s="109"/>
      <c r="K186" s="145"/>
    </row>
    <row r="187" spans="1:11" x14ac:dyDescent="0.25">
      <c r="A187" s="66"/>
      <c r="B187" s="56" t="s">
        <v>61</v>
      </c>
      <c r="C187" s="187">
        <v>53082</v>
      </c>
      <c r="D187" s="85"/>
      <c r="E187" s="127">
        <v>530.89</v>
      </c>
      <c r="F187" s="118"/>
      <c r="G187" s="118">
        <v>0</v>
      </c>
      <c r="H187" s="127">
        <v>0</v>
      </c>
      <c r="I187" s="118">
        <f t="shared" si="74"/>
        <v>0</v>
      </c>
      <c r="J187" s="109"/>
      <c r="K187" s="145"/>
    </row>
    <row r="188" spans="1:11" x14ac:dyDescent="0.25">
      <c r="A188" s="66"/>
      <c r="B188" s="56" t="s">
        <v>71</v>
      </c>
      <c r="C188" s="187">
        <v>11001</v>
      </c>
      <c r="D188" s="85"/>
      <c r="E188" s="127">
        <v>663.61</v>
      </c>
      <c r="F188" s="118"/>
      <c r="G188" s="118">
        <v>0</v>
      </c>
      <c r="H188" s="127">
        <v>0</v>
      </c>
      <c r="I188" s="118">
        <f t="shared" si="74"/>
        <v>0</v>
      </c>
      <c r="J188" s="109"/>
      <c r="K188" s="145"/>
    </row>
    <row r="189" spans="1:11" ht="25.5" x14ac:dyDescent="0.25">
      <c r="A189" s="55">
        <v>4</v>
      </c>
      <c r="B189" s="123" t="s">
        <v>24</v>
      </c>
      <c r="C189" s="57"/>
      <c r="D189" s="84">
        <f>D190</f>
        <v>9000</v>
      </c>
      <c r="E189" s="126">
        <f t="shared" si="40"/>
        <v>1194.5052757316344</v>
      </c>
      <c r="F189" s="85">
        <v>0</v>
      </c>
      <c r="G189" s="85">
        <v>0</v>
      </c>
      <c r="H189" s="126">
        <v>0</v>
      </c>
      <c r="I189" s="85">
        <f t="shared" si="74"/>
        <v>0</v>
      </c>
      <c r="J189" s="143">
        <v>0</v>
      </c>
      <c r="K189" s="144">
        <v>0</v>
      </c>
    </row>
    <row r="190" spans="1:11" ht="25.5" x14ac:dyDescent="0.25">
      <c r="A190" s="55">
        <v>42</v>
      </c>
      <c r="B190" s="123" t="s">
        <v>222</v>
      </c>
      <c r="C190" s="57"/>
      <c r="D190" s="84">
        <f>D191</f>
        <v>9000</v>
      </c>
      <c r="E190" s="126">
        <f t="shared" si="40"/>
        <v>1194.5052757316344</v>
      </c>
      <c r="F190" s="85">
        <v>0</v>
      </c>
      <c r="G190" s="85">
        <v>0</v>
      </c>
      <c r="H190" s="126">
        <v>0</v>
      </c>
      <c r="I190" s="85">
        <f t="shared" si="74"/>
        <v>0</v>
      </c>
      <c r="J190" s="143">
        <v>0</v>
      </c>
      <c r="K190" s="144">
        <v>0</v>
      </c>
    </row>
    <row r="191" spans="1:11" x14ac:dyDescent="0.25">
      <c r="A191" s="57">
        <v>424</v>
      </c>
      <c r="B191" s="57" t="s">
        <v>220</v>
      </c>
      <c r="C191" s="57"/>
      <c r="D191" s="84">
        <f>D192+D193</f>
        <v>9000</v>
      </c>
      <c r="E191" s="125">
        <f t="shared" si="40"/>
        <v>1194.5052757316344</v>
      </c>
      <c r="F191" s="84">
        <v>0</v>
      </c>
      <c r="G191" s="84">
        <v>0</v>
      </c>
      <c r="H191" s="125">
        <v>0</v>
      </c>
      <c r="I191" s="84">
        <f t="shared" si="74"/>
        <v>0</v>
      </c>
      <c r="J191" s="109"/>
      <c r="K191" s="145"/>
    </row>
    <row r="192" spans="1:11" x14ac:dyDescent="0.25">
      <c r="A192" s="57">
        <v>4241</v>
      </c>
      <c r="B192" s="57" t="s">
        <v>221</v>
      </c>
      <c r="C192" s="173"/>
      <c r="D192" s="84">
        <v>4000</v>
      </c>
      <c r="E192" s="125">
        <f t="shared" si="40"/>
        <v>530.89123365850423</v>
      </c>
      <c r="F192" s="84">
        <v>0</v>
      </c>
      <c r="G192" s="84">
        <v>0</v>
      </c>
      <c r="H192" s="125">
        <v>0</v>
      </c>
      <c r="I192" s="84">
        <f t="shared" si="74"/>
        <v>0</v>
      </c>
      <c r="J192" s="109"/>
      <c r="K192" s="145"/>
    </row>
    <row r="193" spans="1:11" x14ac:dyDescent="0.25">
      <c r="A193" s="57">
        <v>4241</v>
      </c>
      <c r="B193" s="57" t="s">
        <v>221</v>
      </c>
      <c r="C193" s="173"/>
      <c r="D193" s="84">
        <v>5000</v>
      </c>
      <c r="E193" s="125">
        <f t="shared" si="40"/>
        <v>663.61404207313024</v>
      </c>
      <c r="F193" s="84">
        <v>0</v>
      </c>
      <c r="G193" s="84">
        <v>0</v>
      </c>
      <c r="H193" s="125">
        <v>0</v>
      </c>
      <c r="I193" s="84">
        <f t="shared" si="74"/>
        <v>0</v>
      </c>
      <c r="J193" s="109"/>
      <c r="K193" s="145"/>
    </row>
    <row r="194" spans="1:11" x14ac:dyDescent="0.25">
      <c r="A194" s="191" t="s">
        <v>196</v>
      </c>
      <c r="B194" s="55" t="s">
        <v>197</v>
      </c>
      <c r="C194" s="174"/>
      <c r="D194" s="85">
        <v>0</v>
      </c>
      <c r="E194" s="126"/>
      <c r="F194" s="85">
        <f>F196</f>
        <v>3164.49</v>
      </c>
      <c r="G194" s="85">
        <v>420</v>
      </c>
      <c r="H194" s="126">
        <f>H195+H200</f>
        <v>583.12</v>
      </c>
      <c r="I194" s="84">
        <f t="shared" si="74"/>
        <v>163.12</v>
      </c>
      <c r="J194" s="143"/>
      <c r="K194" s="144"/>
    </row>
    <row r="195" spans="1:11" x14ac:dyDescent="0.25">
      <c r="A195" s="66"/>
      <c r="B195" s="56" t="s">
        <v>64</v>
      </c>
      <c r="C195" s="187">
        <v>11001</v>
      </c>
      <c r="D195" s="84">
        <v>0</v>
      </c>
      <c r="E195" s="127">
        <v>0</v>
      </c>
      <c r="F195" s="118">
        <f>F196</f>
        <v>3164.49</v>
      </c>
      <c r="G195" s="118">
        <v>420</v>
      </c>
      <c r="H195" s="127">
        <v>420</v>
      </c>
      <c r="I195" s="118">
        <f t="shared" si="74"/>
        <v>0</v>
      </c>
      <c r="J195" s="143"/>
      <c r="K195" s="144"/>
    </row>
    <row r="196" spans="1:11" ht="25.5" x14ac:dyDescent="0.25">
      <c r="A196" s="55">
        <v>4</v>
      </c>
      <c r="B196" s="123" t="s">
        <v>24</v>
      </c>
      <c r="C196" s="57"/>
      <c r="D196" s="85">
        <v>0</v>
      </c>
      <c r="E196" s="126">
        <v>0</v>
      </c>
      <c r="F196" s="85">
        <f>F197</f>
        <v>3164.49</v>
      </c>
      <c r="G196" s="85">
        <v>420</v>
      </c>
      <c r="H196" s="126">
        <v>420</v>
      </c>
      <c r="I196" s="85">
        <f t="shared" si="74"/>
        <v>0</v>
      </c>
      <c r="J196" s="143">
        <v>0</v>
      </c>
      <c r="K196" s="144">
        <v>0</v>
      </c>
    </row>
    <row r="197" spans="1:11" ht="25.5" x14ac:dyDescent="0.25">
      <c r="A197" s="55">
        <v>42</v>
      </c>
      <c r="B197" s="123" t="s">
        <v>222</v>
      </c>
      <c r="C197" s="57"/>
      <c r="D197" s="85">
        <v>0</v>
      </c>
      <c r="E197" s="126">
        <v>0</v>
      </c>
      <c r="F197" s="85">
        <v>3164.49</v>
      </c>
      <c r="G197" s="85">
        <v>420</v>
      </c>
      <c r="H197" s="126">
        <v>420</v>
      </c>
      <c r="I197" s="85">
        <f t="shared" si="74"/>
        <v>0</v>
      </c>
      <c r="J197" s="143">
        <v>0</v>
      </c>
      <c r="K197" s="144">
        <v>0</v>
      </c>
    </row>
    <row r="198" spans="1:11" x14ac:dyDescent="0.25">
      <c r="A198" s="57">
        <v>424</v>
      </c>
      <c r="B198" s="57" t="s">
        <v>220</v>
      </c>
      <c r="C198" s="57"/>
      <c r="D198" s="84">
        <v>0</v>
      </c>
      <c r="E198" s="125">
        <v>0</v>
      </c>
      <c r="F198" s="84"/>
      <c r="G198" s="84">
        <v>420</v>
      </c>
      <c r="H198" s="125">
        <v>420</v>
      </c>
      <c r="I198" s="84">
        <f t="shared" si="74"/>
        <v>0</v>
      </c>
      <c r="J198" s="109"/>
      <c r="K198" s="145"/>
    </row>
    <row r="199" spans="1:11" x14ac:dyDescent="0.25">
      <c r="A199" s="57">
        <v>4241</v>
      </c>
      <c r="B199" s="57" t="s">
        <v>221</v>
      </c>
      <c r="C199" s="57"/>
      <c r="D199" s="118">
        <v>0</v>
      </c>
      <c r="E199" s="127">
        <v>0</v>
      </c>
      <c r="F199" s="118">
        <v>3164.49</v>
      </c>
      <c r="G199" s="84">
        <v>420</v>
      </c>
      <c r="H199" s="125">
        <v>420</v>
      </c>
      <c r="I199" s="84">
        <f t="shared" si="74"/>
        <v>0</v>
      </c>
      <c r="J199" s="109"/>
      <c r="K199" s="145"/>
    </row>
    <row r="200" spans="1:11" x14ac:dyDescent="0.25">
      <c r="A200" s="57"/>
      <c r="B200" s="56" t="s">
        <v>265</v>
      </c>
      <c r="C200" s="202">
        <v>53082</v>
      </c>
      <c r="D200" s="118"/>
      <c r="E200" s="127">
        <v>0</v>
      </c>
      <c r="F200" s="118"/>
      <c r="G200" s="118">
        <v>0</v>
      </c>
      <c r="H200" s="127">
        <v>163.12</v>
      </c>
      <c r="I200" s="118">
        <v>163.12</v>
      </c>
      <c r="J200" s="109"/>
      <c r="K200" s="145"/>
    </row>
    <row r="201" spans="1:11" ht="25.5" x14ac:dyDescent="0.25">
      <c r="A201" s="55">
        <v>4</v>
      </c>
      <c r="B201" s="123" t="s">
        <v>24</v>
      </c>
      <c r="C201" s="57"/>
      <c r="D201" s="118"/>
      <c r="E201" s="126">
        <v>0</v>
      </c>
      <c r="F201" s="85"/>
      <c r="G201" s="85">
        <v>0</v>
      </c>
      <c r="H201" s="126">
        <f>H202</f>
        <v>163.12</v>
      </c>
      <c r="I201" s="85">
        <f>H201-G201</f>
        <v>163.12</v>
      </c>
      <c r="J201" s="143">
        <v>0</v>
      </c>
      <c r="K201" s="144">
        <v>0</v>
      </c>
    </row>
    <row r="202" spans="1:11" ht="25.5" x14ac:dyDescent="0.25">
      <c r="A202" s="55">
        <v>42</v>
      </c>
      <c r="B202" s="123" t="s">
        <v>222</v>
      </c>
      <c r="C202" s="57"/>
      <c r="D202" s="118"/>
      <c r="E202" s="126">
        <v>0</v>
      </c>
      <c r="F202" s="85"/>
      <c r="G202" s="85">
        <v>0</v>
      </c>
      <c r="H202" s="126">
        <f>H203</f>
        <v>163.12</v>
      </c>
      <c r="I202" s="85">
        <f t="shared" ref="I202:I204" si="80">H202-G202</f>
        <v>163.12</v>
      </c>
      <c r="J202" s="143">
        <v>0</v>
      </c>
      <c r="K202" s="144">
        <v>0</v>
      </c>
    </row>
    <row r="203" spans="1:11" x14ac:dyDescent="0.25">
      <c r="A203" s="57">
        <v>424</v>
      </c>
      <c r="B203" s="57" t="s">
        <v>220</v>
      </c>
      <c r="C203" s="57"/>
      <c r="D203" s="118"/>
      <c r="E203" s="127">
        <v>0</v>
      </c>
      <c r="F203" s="118"/>
      <c r="G203" s="84">
        <v>0</v>
      </c>
      <c r="H203" s="125">
        <f>H204</f>
        <v>163.12</v>
      </c>
      <c r="I203" s="84">
        <f t="shared" si="80"/>
        <v>163.12</v>
      </c>
      <c r="J203" s="109"/>
      <c r="K203" s="145"/>
    </row>
    <row r="204" spans="1:11" x14ac:dyDescent="0.25">
      <c r="A204" s="57">
        <v>4241</v>
      </c>
      <c r="B204" s="57" t="s">
        <v>221</v>
      </c>
      <c r="C204" s="57"/>
      <c r="D204" s="118"/>
      <c r="E204" s="127">
        <v>0</v>
      </c>
      <c r="F204" s="118"/>
      <c r="G204" s="84">
        <v>0</v>
      </c>
      <c r="H204" s="125">
        <v>163.12</v>
      </c>
      <c r="I204" s="84">
        <f t="shared" si="80"/>
        <v>163.12</v>
      </c>
      <c r="J204" s="109"/>
      <c r="K204" s="145"/>
    </row>
    <row r="205" spans="1:11" ht="24.75" customHeight="1" x14ac:dyDescent="0.25">
      <c r="A205" s="60" t="s">
        <v>128</v>
      </c>
      <c r="B205" s="55" t="s">
        <v>170</v>
      </c>
      <c r="C205" s="55"/>
      <c r="D205" s="85">
        <f>D206</f>
        <v>41736.210000000006</v>
      </c>
      <c r="E205" s="126">
        <f t="shared" si="40"/>
        <v>5539.347003782601</v>
      </c>
      <c r="F205" s="85">
        <f t="shared" ref="F205" si="81">F206</f>
        <v>0</v>
      </c>
      <c r="G205" s="85">
        <v>0</v>
      </c>
      <c r="H205" s="126">
        <v>0</v>
      </c>
      <c r="I205" s="85">
        <f t="shared" si="74"/>
        <v>0</v>
      </c>
      <c r="J205" s="143">
        <f>G205</f>
        <v>0</v>
      </c>
      <c r="K205" s="143">
        <f t="shared" ref="K205:K206" si="82">J205</f>
        <v>0</v>
      </c>
    </row>
    <row r="206" spans="1:11" x14ac:dyDescent="0.25">
      <c r="A206" s="55" t="s">
        <v>69</v>
      </c>
      <c r="B206" s="55" t="s">
        <v>171</v>
      </c>
      <c r="C206" s="55"/>
      <c r="D206" s="85">
        <f>D207+D219</f>
        <v>41736.210000000006</v>
      </c>
      <c r="E206" s="126">
        <f t="shared" si="40"/>
        <v>5539.347003782601</v>
      </c>
      <c r="F206" s="85">
        <f t="shared" ref="F206" si="83">F207+F219</f>
        <v>0</v>
      </c>
      <c r="G206" s="85">
        <v>0</v>
      </c>
      <c r="H206" s="126">
        <v>0</v>
      </c>
      <c r="I206" s="85">
        <f t="shared" si="74"/>
        <v>0</v>
      </c>
      <c r="J206" s="143">
        <f>G206</f>
        <v>0</v>
      </c>
      <c r="K206" s="143">
        <f t="shared" si="82"/>
        <v>0</v>
      </c>
    </row>
    <row r="207" spans="1:11" x14ac:dyDescent="0.25">
      <c r="A207" s="56">
        <v>11001</v>
      </c>
      <c r="B207" s="56" t="s">
        <v>71</v>
      </c>
      <c r="C207" s="56"/>
      <c r="D207" s="84">
        <f>D208</f>
        <v>7435.62</v>
      </c>
      <c r="E207" s="127">
        <f t="shared" si="40"/>
        <v>986.8763687039617</v>
      </c>
      <c r="F207" s="118">
        <f t="shared" ref="F207" si="84">F208</f>
        <v>0</v>
      </c>
      <c r="G207" s="118">
        <v>0</v>
      </c>
      <c r="H207" s="127">
        <v>0</v>
      </c>
      <c r="I207" s="118">
        <f t="shared" si="74"/>
        <v>0</v>
      </c>
      <c r="J207" s="143"/>
      <c r="K207" s="143"/>
    </row>
    <row r="208" spans="1:11" x14ac:dyDescent="0.25">
      <c r="A208" s="66">
        <v>3</v>
      </c>
      <c r="B208" s="68" t="s">
        <v>20</v>
      </c>
      <c r="C208" s="190"/>
      <c r="D208" s="85">
        <f>D209+D216</f>
        <v>7435.62</v>
      </c>
      <c r="E208" s="126">
        <f t="shared" si="40"/>
        <v>986.8763687039617</v>
      </c>
      <c r="F208" s="85">
        <f t="shared" ref="F208" si="85">F209+F216</f>
        <v>0</v>
      </c>
      <c r="G208" s="85">
        <v>0</v>
      </c>
      <c r="H208" s="126">
        <v>0</v>
      </c>
      <c r="I208" s="85">
        <f t="shared" si="74"/>
        <v>0</v>
      </c>
      <c r="J208" s="143"/>
      <c r="K208" s="143"/>
    </row>
    <row r="209" spans="1:11" x14ac:dyDescent="0.25">
      <c r="A209" s="66">
        <v>31</v>
      </c>
      <c r="B209" s="68" t="s">
        <v>23</v>
      </c>
      <c r="C209" s="190"/>
      <c r="D209" s="85">
        <f>D210+D212+D214</f>
        <v>7210.69</v>
      </c>
      <c r="E209" s="126">
        <f t="shared" si="40"/>
        <v>957.02302740725986</v>
      </c>
      <c r="F209" s="85">
        <f t="shared" ref="F209" si="86">F210+F212+F214</f>
        <v>0</v>
      </c>
      <c r="G209" s="85">
        <v>0</v>
      </c>
      <c r="H209" s="126">
        <v>0</v>
      </c>
      <c r="I209" s="85">
        <f t="shared" si="74"/>
        <v>0</v>
      </c>
      <c r="J209" s="143"/>
      <c r="K209" s="143"/>
    </row>
    <row r="210" spans="1:11" x14ac:dyDescent="0.25">
      <c r="A210" s="67">
        <v>311</v>
      </c>
      <c r="B210" s="69" t="s">
        <v>106</v>
      </c>
      <c r="C210" s="186"/>
      <c r="D210" s="84">
        <f>D211</f>
        <v>5959.69</v>
      </c>
      <c r="E210" s="125">
        <f t="shared" si="40"/>
        <v>790.98679408056262</v>
      </c>
      <c r="F210" s="84">
        <f t="shared" ref="F210" si="87">F211</f>
        <v>0</v>
      </c>
      <c r="G210" s="84">
        <v>0</v>
      </c>
      <c r="H210" s="125">
        <v>0</v>
      </c>
      <c r="I210" s="84">
        <f t="shared" si="74"/>
        <v>0</v>
      </c>
      <c r="J210" s="109"/>
      <c r="K210" s="145"/>
    </row>
    <row r="211" spans="1:11" x14ac:dyDescent="0.25">
      <c r="A211" s="67">
        <v>3111</v>
      </c>
      <c r="B211" s="69" t="s">
        <v>107</v>
      </c>
      <c r="C211" s="186"/>
      <c r="D211" s="84">
        <v>5959.69</v>
      </c>
      <c r="E211" s="125">
        <f t="shared" ref="E211:E258" si="88">D211/7.5345</f>
        <v>790.98679408056262</v>
      </c>
      <c r="F211" s="84">
        <v>0</v>
      </c>
      <c r="G211" s="84">
        <v>0</v>
      </c>
      <c r="H211" s="125">
        <v>0</v>
      </c>
      <c r="I211" s="84">
        <f t="shared" si="74"/>
        <v>0</v>
      </c>
      <c r="J211" s="109"/>
      <c r="K211" s="145"/>
    </row>
    <row r="212" spans="1:11" x14ac:dyDescent="0.25">
      <c r="A212" s="67">
        <v>312</v>
      </c>
      <c r="B212" s="69" t="s">
        <v>110</v>
      </c>
      <c r="C212" s="186"/>
      <c r="D212" s="84">
        <f>D213</f>
        <v>267.45</v>
      </c>
      <c r="E212" s="125">
        <f t="shared" si="88"/>
        <v>35.496715110491735</v>
      </c>
      <c r="F212" s="84">
        <v>0</v>
      </c>
      <c r="G212" s="84">
        <v>0</v>
      </c>
      <c r="H212" s="125">
        <v>0</v>
      </c>
      <c r="I212" s="84">
        <f t="shared" si="74"/>
        <v>0</v>
      </c>
      <c r="J212" s="109"/>
      <c r="K212" s="145"/>
    </row>
    <row r="213" spans="1:11" x14ac:dyDescent="0.25">
      <c r="A213" s="67">
        <v>3121</v>
      </c>
      <c r="B213" s="69" t="s">
        <v>121</v>
      </c>
      <c r="C213" s="186"/>
      <c r="D213" s="84">
        <v>267.45</v>
      </c>
      <c r="E213" s="125">
        <f t="shared" si="88"/>
        <v>35.496715110491735</v>
      </c>
      <c r="F213" s="84">
        <v>0</v>
      </c>
      <c r="G213" s="84">
        <v>0</v>
      </c>
      <c r="H213" s="125">
        <v>0</v>
      </c>
      <c r="I213" s="84">
        <f t="shared" si="74"/>
        <v>0</v>
      </c>
      <c r="J213" s="109"/>
      <c r="K213" s="145"/>
    </row>
    <row r="214" spans="1:11" x14ac:dyDescent="0.25">
      <c r="A214" s="67">
        <v>313</v>
      </c>
      <c r="B214" s="69" t="s">
        <v>111</v>
      </c>
      <c r="C214" s="186"/>
      <c r="D214" s="84">
        <f>D215</f>
        <v>983.55</v>
      </c>
      <c r="E214" s="125">
        <f t="shared" si="88"/>
        <v>130.53951821620544</v>
      </c>
      <c r="F214" s="84">
        <f t="shared" ref="F214" si="89">F215</f>
        <v>0</v>
      </c>
      <c r="G214" s="84">
        <v>0</v>
      </c>
      <c r="H214" s="125">
        <v>0</v>
      </c>
      <c r="I214" s="84">
        <f t="shared" si="74"/>
        <v>0</v>
      </c>
      <c r="J214" s="109"/>
      <c r="K214" s="145"/>
    </row>
    <row r="215" spans="1:11" x14ac:dyDescent="0.25">
      <c r="A215" s="67">
        <v>3132</v>
      </c>
      <c r="B215" s="69" t="s">
        <v>122</v>
      </c>
      <c r="C215" s="186"/>
      <c r="D215" s="84">
        <v>983.55</v>
      </c>
      <c r="E215" s="125">
        <f t="shared" si="88"/>
        <v>130.53951821620544</v>
      </c>
      <c r="F215" s="84">
        <v>0</v>
      </c>
      <c r="G215" s="84">
        <v>0</v>
      </c>
      <c r="H215" s="125">
        <v>0</v>
      </c>
      <c r="I215" s="84">
        <f t="shared" si="74"/>
        <v>0</v>
      </c>
      <c r="J215" s="109"/>
      <c r="K215" s="145"/>
    </row>
    <row r="216" spans="1:11" x14ac:dyDescent="0.25">
      <c r="A216" s="66">
        <v>32</v>
      </c>
      <c r="B216" s="68" t="s">
        <v>35</v>
      </c>
      <c r="C216" s="190"/>
      <c r="D216" s="85">
        <f>D217</f>
        <v>224.93</v>
      </c>
      <c r="E216" s="126">
        <f t="shared" si="88"/>
        <v>29.853341296701839</v>
      </c>
      <c r="F216" s="85">
        <f t="shared" ref="F216:F217" si="90">F217</f>
        <v>0</v>
      </c>
      <c r="G216" s="85">
        <v>0</v>
      </c>
      <c r="H216" s="126">
        <v>0</v>
      </c>
      <c r="I216" s="85">
        <f t="shared" si="74"/>
        <v>0</v>
      </c>
      <c r="J216" s="143">
        <f>G216</f>
        <v>0</v>
      </c>
      <c r="K216" s="143">
        <f t="shared" ref="K216" si="91">J216</f>
        <v>0</v>
      </c>
    </row>
    <row r="217" spans="1:11" x14ac:dyDescent="0.25">
      <c r="A217" s="67">
        <v>321</v>
      </c>
      <c r="B217" s="69" t="s">
        <v>73</v>
      </c>
      <c r="C217" s="186"/>
      <c r="D217" s="84">
        <f>D218</f>
        <v>224.93</v>
      </c>
      <c r="E217" s="125">
        <f t="shared" si="88"/>
        <v>29.853341296701839</v>
      </c>
      <c r="F217" s="84">
        <f t="shared" si="90"/>
        <v>0</v>
      </c>
      <c r="G217" s="84">
        <v>0</v>
      </c>
      <c r="H217" s="125">
        <v>0</v>
      </c>
      <c r="I217" s="84">
        <f t="shared" si="74"/>
        <v>0</v>
      </c>
      <c r="J217" s="109"/>
      <c r="K217" s="145"/>
    </row>
    <row r="218" spans="1:11" x14ac:dyDescent="0.25">
      <c r="A218" s="67">
        <v>3212</v>
      </c>
      <c r="B218" s="69" t="s">
        <v>123</v>
      </c>
      <c r="C218" s="186"/>
      <c r="D218" s="84">
        <v>224.93</v>
      </c>
      <c r="E218" s="125">
        <f t="shared" si="88"/>
        <v>29.853341296701839</v>
      </c>
      <c r="F218" s="84">
        <v>0</v>
      </c>
      <c r="G218" s="84">
        <v>0</v>
      </c>
      <c r="H218" s="125">
        <v>0</v>
      </c>
      <c r="I218" s="84">
        <f t="shared" si="74"/>
        <v>0</v>
      </c>
      <c r="J218" s="109"/>
      <c r="K218" s="145"/>
    </row>
    <row r="219" spans="1:11" x14ac:dyDescent="0.25">
      <c r="A219" s="56">
        <v>51100</v>
      </c>
      <c r="B219" s="56" t="s">
        <v>72</v>
      </c>
      <c r="C219" s="56"/>
      <c r="D219" s="84">
        <f>D220</f>
        <v>34300.590000000004</v>
      </c>
      <c r="E219" s="127">
        <f t="shared" si="88"/>
        <v>4552.4706350786382</v>
      </c>
      <c r="F219" s="118">
        <f t="shared" ref="F219:F220" si="92">F220</f>
        <v>0</v>
      </c>
      <c r="G219" s="118">
        <v>0</v>
      </c>
      <c r="H219" s="127">
        <v>0</v>
      </c>
      <c r="I219" s="118">
        <f t="shared" si="74"/>
        <v>0</v>
      </c>
      <c r="J219" s="109"/>
      <c r="K219" s="145"/>
    </row>
    <row r="220" spans="1:11" x14ac:dyDescent="0.25">
      <c r="A220" s="66">
        <v>3</v>
      </c>
      <c r="B220" s="68" t="s">
        <v>20</v>
      </c>
      <c r="C220" s="190"/>
      <c r="D220" s="85">
        <f>D221+D228</f>
        <v>34300.590000000004</v>
      </c>
      <c r="E220" s="126">
        <f t="shared" si="88"/>
        <v>4552.4706350786382</v>
      </c>
      <c r="F220" s="85">
        <f t="shared" si="92"/>
        <v>0</v>
      </c>
      <c r="G220" s="85">
        <v>0</v>
      </c>
      <c r="H220" s="126">
        <v>0</v>
      </c>
      <c r="I220" s="85">
        <f t="shared" si="74"/>
        <v>0</v>
      </c>
      <c r="J220" s="143">
        <v>0</v>
      </c>
      <c r="K220" s="144">
        <v>0</v>
      </c>
    </row>
    <row r="221" spans="1:11" x14ac:dyDescent="0.25">
      <c r="A221" s="66">
        <v>31</v>
      </c>
      <c r="B221" s="68" t="s">
        <v>23</v>
      </c>
      <c r="C221" s="190"/>
      <c r="D221" s="85">
        <f>D222+D224+D226</f>
        <v>33283.520000000004</v>
      </c>
      <c r="E221" s="126">
        <f t="shared" si="88"/>
        <v>4417.4822483243752</v>
      </c>
      <c r="F221" s="85">
        <f t="shared" ref="F221" si="93">F222+F224+F226</f>
        <v>0</v>
      </c>
      <c r="G221" s="85">
        <v>0</v>
      </c>
      <c r="H221" s="126">
        <v>0</v>
      </c>
      <c r="I221" s="85">
        <f t="shared" si="74"/>
        <v>0</v>
      </c>
      <c r="J221" s="143">
        <v>0</v>
      </c>
      <c r="K221" s="144">
        <v>0</v>
      </c>
    </row>
    <row r="222" spans="1:11" x14ac:dyDescent="0.25">
      <c r="A222" s="67">
        <v>311</v>
      </c>
      <c r="B222" s="69" t="s">
        <v>106</v>
      </c>
      <c r="C222" s="186"/>
      <c r="D222" s="84">
        <f>D223</f>
        <v>27511.74</v>
      </c>
      <c r="E222" s="125">
        <f t="shared" si="88"/>
        <v>3651.4353971730043</v>
      </c>
      <c r="F222" s="84">
        <f t="shared" ref="F222" si="94">F223</f>
        <v>0</v>
      </c>
      <c r="G222" s="84">
        <v>0</v>
      </c>
      <c r="H222" s="125">
        <v>0</v>
      </c>
      <c r="I222" s="84">
        <f t="shared" si="74"/>
        <v>0</v>
      </c>
      <c r="J222" s="109"/>
      <c r="K222" s="145"/>
    </row>
    <row r="223" spans="1:11" x14ac:dyDescent="0.25">
      <c r="A223" s="67">
        <v>3111</v>
      </c>
      <c r="B223" s="69" t="s">
        <v>107</v>
      </c>
      <c r="C223" s="186"/>
      <c r="D223" s="84">
        <v>27511.74</v>
      </c>
      <c r="E223" s="125">
        <f t="shared" si="88"/>
        <v>3651.4353971730043</v>
      </c>
      <c r="F223" s="84">
        <v>0</v>
      </c>
      <c r="G223" s="84">
        <v>0</v>
      </c>
      <c r="H223" s="125">
        <v>0</v>
      </c>
      <c r="I223" s="84">
        <f t="shared" si="74"/>
        <v>0</v>
      </c>
      <c r="J223" s="109"/>
      <c r="K223" s="145"/>
    </row>
    <row r="224" spans="1:11" x14ac:dyDescent="0.25">
      <c r="A224" s="67">
        <v>312</v>
      </c>
      <c r="B224" s="69" t="s">
        <v>110</v>
      </c>
      <c r="C224" s="186"/>
      <c r="D224" s="84">
        <f>D225</f>
        <v>1232.55</v>
      </c>
      <c r="E224" s="125">
        <f t="shared" si="88"/>
        <v>163.58749751144734</v>
      </c>
      <c r="F224" s="84">
        <f t="shared" ref="F224" si="95">F225</f>
        <v>0</v>
      </c>
      <c r="G224" s="84">
        <v>0</v>
      </c>
      <c r="H224" s="125">
        <v>0</v>
      </c>
      <c r="I224" s="84">
        <f t="shared" si="74"/>
        <v>0</v>
      </c>
      <c r="J224" s="109"/>
      <c r="K224" s="145"/>
    </row>
    <row r="225" spans="1:11" x14ac:dyDescent="0.25">
      <c r="A225" s="67">
        <v>3121</v>
      </c>
      <c r="B225" s="69" t="s">
        <v>121</v>
      </c>
      <c r="C225" s="186"/>
      <c r="D225" s="84">
        <v>1232.55</v>
      </c>
      <c r="E225" s="125">
        <f t="shared" si="88"/>
        <v>163.58749751144734</v>
      </c>
      <c r="F225" s="84">
        <v>0</v>
      </c>
      <c r="G225" s="84">
        <v>0</v>
      </c>
      <c r="H225" s="125">
        <v>0</v>
      </c>
      <c r="I225" s="84">
        <f t="shared" si="74"/>
        <v>0</v>
      </c>
      <c r="J225" s="109"/>
      <c r="K225" s="145"/>
    </row>
    <row r="226" spans="1:11" x14ac:dyDescent="0.25">
      <c r="A226" s="67">
        <v>313</v>
      </c>
      <c r="B226" s="69" t="s">
        <v>111</v>
      </c>
      <c r="C226" s="186"/>
      <c r="D226" s="84">
        <f>D227</f>
        <v>4539.2299999999996</v>
      </c>
      <c r="E226" s="125">
        <f t="shared" si="88"/>
        <v>602.45935363992294</v>
      </c>
      <c r="F226" s="84">
        <f t="shared" ref="F226" si="96">F227</f>
        <v>0</v>
      </c>
      <c r="G226" s="84">
        <v>0</v>
      </c>
      <c r="H226" s="125">
        <v>0</v>
      </c>
      <c r="I226" s="84">
        <f t="shared" si="74"/>
        <v>0</v>
      </c>
      <c r="J226" s="109"/>
      <c r="K226" s="145"/>
    </row>
    <row r="227" spans="1:11" x14ac:dyDescent="0.25">
      <c r="A227" s="67">
        <v>3132</v>
      </c>
      <c r="B227" s="69" t="s">
        <v>122</v>
      </c>
      <c r="C227" s="186"/>
      <c r="D227" s="84">
        <v>4539.2299999999996</v>
      </c>
      <c r="E227" s="125">
        <f t="shared" si="88"/>
        <v>602.45935363992294</v>
      </c>
      <c r="F227" s="84">
        <v>0</v>
      </c>
      <c r="G227" s="84">
        <v>0</v>
      </c>
      <c r="H227" s="125">
        <v>0</v>
      </c>
      <c r="I227" s="84">
        <f t="shared" si="74"/>
        <v>0</v>
      </c>
      <c r="J227" s="109"/>
      <c r="K227" s="145"/>
    </row>
    <row r="228" spans="1:11" x14ac:dyDescent="0.25">
      <c r="A228" s="66">
        <v>32</v>
      </c>
      <c r="B228" s="68" t="s">
        <v>35</v>
      </c>
      <c r="C228" s="190"/>
      <c r="D228" s="85">
        <f>D229</f>
        <v>1017.07</v>
      </c>
      <c r="E228" s="126">
        <f t="shared" si="88"/>
        <v>134.98838675426373</v>
      </c>
      <c r="F228" s="85">
        <f t="shared" ref="F228:F229" si="97">F229</f>
        <v>0</v>
      </c>
      <c r="G228" s="85">
        <v>0</v>
      </c>
      <c r="H228" s="126">
        <v>0</v>
      </c>
      <c r="I228" s="85">
        <f t="shared" si="74"/>
        <v>0</v>
      </c>
      <c r="J228" s="143">
        <v>0</v>
      </c>
      <c r="K228" s="143">
        <v>0</v>
      </c>
    </row>
    <row r="229" spans="1:11" x14ac:dyDescent="0.25">
      <c r="A229" s="67">
        <v>321</v>
      </c>
      <c r="B229" s="69" t="s">
        <v>73</v>
      </c>
      <c r="C229" s="186"/>
      <c r="D229" s="86">
        <f>D230</f>
        <v>1017.07</v>
      </c>
      <c r="E229" s="125">
        <f t="shared" si="88"/>
        <v>134.98838675426373</v>
      </c>
      <c r="F229" s="90">
        <f t="shared" si="97"/>
        <v>0</v>
      </c>
      <c r="G229" s="90">
        <v>0</v>
      </c>
      <c r="H229" s="90">
        <v>0</v>
      </c>
      <c r="I229" s="84">
        <f t="shared" si="74"/>
        <v>0</v>
      </c>
      <c r="J229" s="149"/>
      <c r="K229" s="149"/>
    </row>
    <row r="230" spans="1:11" x14ac:dyDescent="0.25">
      <c r="A230" s="67">
        <v>3212</v>
      </c>
      <c r="B230" s="69" t="s">
        <v>123</v>
      </c>
      <c r="C230" s="186"/>
      <c r="D230" s="86">
        <v>1017.07</v>
      </c>
      <c r="E230" s="125">
        <f t="shared" si="88"/>
        <v>134.98838675426373</v>
      </c>
      <c r="F230" s="86">
        <v>0</v>
      </c>
      <c r="G230" s="84">
        <v>0</v>
      </c>
      <c r="H230" s="125">
        <v>0</v>
      </c>
      <c r="I230" s="84">
        <f t="shared" si="74"/>
        <v>0</v>
      </c>
      <c r="J230" s="149"/>
      <c r="K230" s="149"/>
    </row>
    <row r="231" spans="1:11" ht="27.75" customHeight="1" x14ac:dyDescent="0.25">
      <c r="A231" s="60" t="s">
        <v>172</v>
      </c>
      <c r="B231" s="55" t="s">
        <v>70</v>
      </c>
      <c r="C231" s="55"/>
      <c r="D231" s="85">
        <f>D232</f>
        <v>18672.78</v>
      </c>
      <c r="E231" s="126">
        <f t="shared" si="88"/>
        <v>2478.3038025084606</v>
      </c>
      <c r="F231" s="85">
        <f t="shared" ref="F231" si="98">F232</f>
        <v>38991.039999999994</v>
      </c>
      <c r="G231" s="85">
        <f>G232+G246</f>
        <v>5475</v>
      </c>
      <c r="H231" s="126">
        <f>H232+H246</f>
        <v>4644.3900000000003</v>
      </c>
      <c r="I231" s="85">
        <f t="shared" si="74"/>
        <v>-830.60999999999967</v>
      </c>
      <c r="J231" s="143">
        <v>0</v>
      </c>
      <c r="K231" s="143">
        <f t="shared" ref="K231:K235" si="99">J231</f>
        <v>0</v>
      </c>
    </row>
    <row r="232" spans="1:11" x14ac:dyDescent="0.25">
      <c r="A232" s="55" t="s">
        <v>173</v>
      </c>
      <c r="B232" s="55" t="s">
        <v>68</v>
      </c>
      <c r="C232" s="55"/>
      <c r="D232" s="85">
        <f>D233+D246</f>
        <v>18672.78</v>
      </c>
      <c r="E232" s="126">
        <f t="shared" si="88"/>
        <v>2478.3038025084606</v>
      </c>
      <c r="F232" s="85">
        <f>F233+F246</f>
        <v>38991.039999999994</v>
      </c>
      <c r="G232" s="85">
        <f>G234</f>
        <v>2326</v>
      </c>
      <c r="H232" s="126">
        <f>H234</f>
        <v>1495.39</v>
      </c>
      <c r="I232" s="85">
        <f t="shared" si="74"/>
        <v>-830.6099999999999</v>
      </c>
      <c r="J232" s="143">
        <v>0</v>
      </c>
      <c r="K232" s="143">
        <f t="shared" si="99"/>
        <v>0</v>
      </c>
    </row>
    <row r="233" spans="1:11" x14ac:dyDescent="0.25">
      <c r="A233" s="56">
        <v>11001</v>
      </c>
      <c r="B233" s="56" t="s">
        <v>71</v>
      </c>
      <c r="C233" s="56"/>
      <c r="D233" s="84">
        <f>D234</f>
        <v>13592.779999999999</v>
      </c>
      <c r="E233" s="127">
        <f t="shared" si="88"/>
        <v>1804.0719357621604</v>
      </c>
      <c r="F233" s="118">
        <f t="shared" ref="F233" si="100">F234</f>
        <v>15264.899999999998</v>
      </c>
      <c r="G233" s="118">
        <v>2326</v>
      </c>
      <c r="H233" s="127">
        <v>1495.39</v>
      </c>
      <c r="I233" s="118">
        <f t="shared" si="74"/>
        <v>-830.6099999999999</v>
      </c>
      <c r="J233" s="143">
        <v>0</v>
      </c>
      <c r="K233" s="143">
        <f t="shared" si="99"/>
        <v>0</v>
      </c>
    </row>
    <row r="234" spans="1:11" x14ac:dyDescent="0.25">
      <c r="A234" s="66">
        <v>3</v>
      </c>
      <c r="B234" s="68" t="s">
        <v>20</v>
      </c>
      <c r="C234" s="190"/>
      <c r="D234" s="85">
        <f>D235+D242</f>
        <v>13592.779999999999</v>
      </c>
      <c r="E234" s="126">
        <f t="shared" si="88"/>
        <v>1804.0719357621604</v>
      </c>
      <c r="F234" s="85">
        <f>F235+F242</f>
        <v>15264.899999999998</v>
      </c>
      <c r="G234" s="85">
        <f>G235+G242</f>
        <v>2326</v>
      </c>
      <c r="H234" s="126">
        <f>H235+H242</f>
        <v>1495.39</v>
      </c>
      <c r="I234" s="85">
        <f t="shared" si="74"/>
        <v>-830.6099999999999</v>
      </c>
      <c r="J234" s="143">
        <v>0</v>
      </c>
      <c r="K234" s="143">
        <f t="shared" si="99"/>
        <v>0</v>
      </c>
    </row>
    <row r="235" spans="1:11" x14ac:dyDescent="0.25">
      <c r="A235" s="66">
        <v>31</v>
      </c>
      <c r="B235" s="68" t="s">
        <v>23</v>
      </c>
      <c r="C235" s="190"/>
      <c r="D235" s="85">
        <f>D236+D238+D240</f>
        <v>13083.039999999999</v>
      </c>
      <c r="E235" s="126">
        <f t="shared" si="88"/>
        <v>1736.4178114008889</v>
      </c>
      <c r="F235" s="85">
        <f t="shared" ref="F235" si="101">F236+F238+F240</f>
        <v>14157.329999999998</v>
      </c>
      <c r="G235" s="85">
        <f>G236+G238+G240</f>
        <v>2251.5500000000002</v>
      </c>
      <c r="H235" s="126">
        <f>H236+H238+H240</f>
        <v>1420.94</v>
      </c>
      <c r="I235" s="85">
        <f t="shared" ref="I235:I262" si="102">H235-G235</f>
        <v>-830.61000000000013</v>
      </c>
      <c r="J235" s="143">
        <v>0</v>
      </c>
      <c r="K235" s="143">
        <f t="shared" si="99"/>
        <v>0</v>
      </c>
    </row>
    <row r="236" spans="1:11" x14ac:dyDescent="0.25">
      <c r="A236" s="67">
        <v>311</v>
      </c>
      <c r="B236" s="69" t="s">
        <v>106</v>
      </c>
      <c r="C236" s="186"/>
      <c r="D236" s="84">
        <f>D237</f>
        <v>9081.19</v>
      </c>
      <c r="E236" s="125">
        <f t="shared" si="88"/>
        <v>1205.2810405468181</v>
      </c>
      <c r="F236" s="84">
        <f t="shared" ref="F236" si="103">F237</f>
        <v>10864.75</v>
      </c>
      <c r="G236" s="84">
        <f>G237</f>
        <v>1675.15</v>
      </c>
      <c r="H236" s="125">
        <f>H237</f>
        <v>963.71</v>
      </c>
      <c r="I236" s="84">
        <f t="shared" si="102"/>
        <v>-711.44</v>
      </c>
      <c r="J236" s="109"/>
      <c r="K236" s="145"/>
    </row>
    <row r="237" spans="1:11" x14ac:dyDescent="0.25">
      <c r="A237" s="67">
        <v>3111</v>
      </c>
      <c r="B237" s="69" t="s">
        <v>107</v>
      </c>
      <c r="C237" s="186"/>
      <c r="D237" s="84">
        <v>9081.19</v>
      </c>
      <c r="E237" s="125">
        <f t="shared" si="88"/>
        <v>1205.2810405468181</v>
      </c>
      <c r="F237" s="84">
        <v>10864.75</v>
      </c>
      <c r="G237" s="84">
        <v>1675.15</v>
      </c>
      <c r="H237" s="125">
        <v>963.71</v>
      </c>
      <c r="I237" s="84">
        <f t="shared" si="102"/>
        <v>-711.44</v>
      </c>
      <c r="J237" s="109"/>
      <c r="K237" s="145"/>
    </row>
    <row r="238" spans="1:11" x14ac:dyDescent="0.25">
      <c r="A238" s="67">
        <v>312</v>
      </c>
      <c r="B238" s="69" t="s">
        <v>110</v>
      </c>
      <c r="C238" s="186"/>
      <c r="D238" s="84">
        <f>D239</f>
        <v>2503.4499999999998</v>
      </c>
      <c r="E238" s="125">
        <f t="shared" si="88"/>
        <v>332.26491472559553</v>
      </c>
      <c r="F238" s="84">
        <f t="shared" ref="F238" si="104">F239</f>
        <v>1499.37</v>
      </c>
      <c r="G238" s="84">
        <f>G239</f>
        <v>300</v>
      </c>
      <c r="H238" s="125">
        <f>H239</f>
        <v>300</v>
      </c>
      <c r="I238" s="84">
        <f t="shared" si="102"/>
        <v>0</v>
      </c>
      <c r="J238" s="109"/>
      <c r="K238" s="145"/>
    </row>
    <row r="239" spans="1:11" x14ac:dyDescent="0.25">
      <c r="A239" s="67">
        <v>3121</v>
      </c>
      <c r="B239" s="69" t="s">
        <v>121</v>
      </c>
      <c r="C239" s="186"/>
      <c r="D239" s="84">
        <v>2503.4499999999998</v>
      </c>
      <c r="E239" s="125">
        <f t="shared" si="88"/>
        <v>332.26491472559553</v>
      </c>
      <c r="F239" s="84">
        <v>1499.37</v>
      </c>
      <c r="G239" s="84">
        <v>300</v>
      </c>
      <c r="H239" s="125">
        <v>300</v>
      </c>
      <c r="I239" s="84">
        <f t="shared" si="102"/>
        <v>0</v>
      </c>
      <c r="J239" s="109"/>
      <c r="K239" s="145"/>
    </row>
    <row r="240" spans="1:11" x14ac:dyDescent="0.25">
      <c r="A240" s="67">
        <v>313</v>
      </c>
      <c r="B240" s="69" t="s">
        <v>111</v>
      </c>
      <c r="C240" s="186"/>
      <c r="D240" s="84">
        <f>D241</f>
        <v>1498.4</v>
      </c>
      <c r="E240" s="125">
        <f t="shared" si="88"/>
        <v>198.87185612847568</v>
      </c>
      <c r="F240" s="84">
        <f t="shared" ref="F240" si="105">F241</f>
        <v>1793.21</v>
      </c>
      <c r="G240" s="84">
        <f>G241</f>
        <v>276.39999999999998</v>
      </c>
      <c r="H240" s="125">
        <f>H241</f>
        <v>157.22999999999999</v>
      </c>
      <c r="I240" s="84">
        <f t="shared" si="102"/>
        <v>-119.16999999999999</v>
      </c>
      <c r="J240" s="109"/>
      <c r="K240" s="145"/>
    </row>
    <row r="241" spans="1:11" x14ac:dyDescent="0.25">
      <c r="A241" s="67">
        <v>3132</v>
      </c>
      <c r="B241" s="69" t="s">
        <v>122</v>
      </c>
      <c r="C241" s="186"/>
      <c r="D241" s="84">
        <v>1498.4</v>
      </c>
      <c r="E241" s="125">
        <f t="shared" si="88"/>
        <v>198.87185612847568</v>
      </c>
      <c r="F241" s="84">
        <v>1793.21</v>
      </c>
      <c r="G241" s="84">
        <v>276.39999999999998</v>
      </c>
      <c r="H241" s="125">
        <v>157.22999999999999</v>
      </c>
      <c r="I241" s="84">
        <f t="shared" si="102"/>
        <v>-119.16999999999999</v>
      </c>
      <c r="J241" s="109"/>
      <c r="K241" s="145"/>
    </row>
    <row r="242" spans="1:11" x14ac:dyDescent="0.25">
      <c r="A242" s="66">
        <v>32</v>
      </c>
      <c r="B242" s="68" t="s">
        <v>35</v>
      </c>
      <c r="C242" s="190"/>
      <c r="D242" s="85">
        <f>D243</f>
        <v>509.74</v>
      </c>
      <c r="E242" s="126">
        <f t="shared" si="88"/>
        <v>67.654124361271485</v>
      </c>
      <c r="F242" s="85">
        <f t="shared" ref="F242" si="106">F243</f>
        <v>1107.57</v>
      </c>
      <c r="G242" s="85">
        <f>G243</f>
        <v>74.45</v>
      </c>
      <c r="H242" s="126">
        <f>H243</f>
        <v>74.45</v>
      </c>
      <c r="I242" s="85">
        <f t="shared" si="102"/>
        <v>0</v>
      </c>
      <c r="J242" s="143">
        <v>0</v>
      </c>
      <c r="K242" s="143">
        <f t="shared" ref="K242:K243" si="107">J242</f>
        <v>0</v>
      </c>
    </row>
    <row r="243" spans="1:11" x14ac:dyDescent="0.25">
      <c r="A243" s="67">
        <v>321</v>
      </c>
      <c r="B243" s="69" t="s">
        <v>73</v>
      </c>
      <c r="C243" s="186"/>
      <c r="D243" s="84">
        <f>D244+D245</f>
        <v>509.74</v>
      </c>
      <c r="E243" s="125">
        <f t="shared" si="88"/>
        <v>67.654124361271485</v>
      </c>
      <c r="F243" s="84">
        <f t="shared" ref="F243" si="108">F244+F245</f>
        <v>1107.57</v>
      </c>
      <c r="G243" s="84">
        <f>G244+G245</f>
        <v>74.45</v>
      </c>
      <c r="H243" s="125">
        <f>H244+H245</f>
        <v>74.45</v>
      </c>
      <c r="I243" s="84">
        <f t="shared" si="102"/>
        <v>0</v>
      </c>
      <c r="J243" s="143">
        <v>0</v>
      </c>
      <c r="K243" s="143">
        <f t="shared" si="107"/>
        <v>0</v>
      </c>
    </row>
    <row r="244" spans="1:11" x14ac:dyDescent="0.25">
      <c r="A244" s="67">
        <v>3211</v>
      </c>
      <c r="B244" s="69" t="s">
        <v>74</v>
      </c>
      <c r="C244" s="186"/>
      <c r="D244" s="84">
        <v>0</v>
      </c>
      <c r="E244" s="125">
        <f t="shared" si="88"/>
        <v>0</v>
      </c>
      <c r="F244" s="84">
        <v>399.33</v>
      </c>
      <c r="G244" s="84">
        <v>53.1</v>
      </c>
      <c r="H244" s="125">
        <v>53.1</v>
      </c>
      <c r="I244" s="84">
        <f t="shared" si="102"/>
        <v>0</v>
      </c>
      <c r="J244" s="109"/>
      <c r="K244" s="145"/>
    </row>
    <row r="245" spans="1:11" x14ac:dyDescent="0.25">
      <c r="A245" s="67">
        <v>3212</v>
      </c>
      <c r="B245" s="69" t="s">
        <v>123</v>
      </c>
      <c r="C245" s="186"/>
      <c r="D245" s="84">
        <v>509.74</v>
      </c>
      <c r="E245" s="125">
        <f t="shared" si="88"/>
        <v>67.654124361271485</v>
      </c>
      <c r="F245" s="84">
        <v>708.24</v>
      </c>
      <c r="G245" s="84">
        <v>21.35</v>
      </c>
      <c r="H245" s="125">
        <v>21.35</v>
      </c>
      <c r="I245" s="84">
        <f t="shared" si="102"/>
        <v>0</v>
      </c>
      <c r="J245" s="109"/>
      <c r="K245" s="145"/>
    </row>
    <row r="246" spans="1:11" x14ac:dyDescent="0.25">
      <c r="A246" s="56">
        <v>51100</v>
      </c>
      <c r="B246" s="56" t="s">
        <v>72</v>
      </c>
      <c r="C246" s="56"/>
      <c r="D246" s="84">
        <f>D247</f>
        <v>5080.0000000000009</v>
      </c>
      <c r="E246" s="127">
        <f t="shared" si="88"/>
        <v>674.2318667463004</v>
      </c>
      <c r="F246" s="118">
        <f>F247</f>
        <v>23726.14</v>
      </c>
      <c r="G246" s="118">
        <v>3149</v>
      </c>
      <c r="H246" s="127">
        <v>3149</v>
      </c>
      <c r="I246" s="118">
        <f t="shared" si="102"/>
        <v>0</v>
      </c>
      <c r="J246" s="143">
        <v>0</v>
      </c>
      <c r="K246" s="143">
        <f t="shared" ref="K246:K248" si="109">J246</f>
        <v>0</v>
      </c>
    </row>
    <row r="247" spans="1:11" x14ac:dyDescent="0.25">
      <c r="A247" s="66">
        <v>3</v>
      </c>
      <c r="B247" s="68" t="s">
        <v>20</v>
      </c>
      <c r="C247" s="190"/>
      <c r="D247" s="85">
        <f>D248+D255</f>
        <v>5080.0000000000009</v>
      </c>
      <c r="E247" s="126">
        <f t="shared" si="88"/>
        <v>674.2318667463004</v>
      </c>
      <c r="F247" s="85">
        <f t="shared" ref="F247" si="110">F248+F255</f>
        <v>23726.14</v>
      </c>
      <c r="G247" s="85">
        <f>G248+G255</f>
        <v>3149</v>
      </c>
      <c r="H247" s="126">
        <f>H248+H255</f>
        <v>3149</v>
      </c>
      <c r="I247" s="85">
        <f t="shared" si="102"/>
        <v>0</v>
      </c>
      <c r="J247" s="143">
        <v>0</v>
      </c>
      <c r="K247" s="143">
        <f t="shared" si="109"/>
        <v>0</v>
      </c>
    </row>
    <row r="248" spans="1:11" x14ac:dyDescent="0.25">
      <c r="A248" s="66">
        <v>31</v>
      </c>
      <c r="B248" s="68" t="s">
        <v>23</v>
      </c>
      <c r="C248" s="190"/>
      <c r="D248" s="85">
        <f>D249+D251+D253</f>
        <v>5080.0000000000009</v>
      </c>
      <c r="E248" s="126">
        <f t="shared" si="88"/>
        <v>674.2318667463004</v>
      </c>
      <c r="F248" s="85">
        <f>F249+F251+F253</f>
        <v>23025.43</v>
      </c>
      <c r="G248" s="85">
        <f>G249+G253</f>
        <v>3056</v>
      </c>
      <c r="H248" s="126">
        <f>H249+H253</f>
        <v>3056</v>
      </c>
      <c r="I248" s="85">
        <f t="shared" si="102"/>
        <v>0</v>
      </c>
      <c r="J248" s="143">
        <v>0</v>
      </c>
      <c r="K248" s="143">
        <f t="shared" si="109"/>
        <v>0</v>
      </c>
    </row>
    <row r="249" spans="1:11" x14ac:dyDescent="0.25">
      <c r="A249" s="67">
        <v>311</v>
      </c>
      <c r="B249" s="69" t="s">
        <v>106</v>
      </c>
      <c r="C249" s="190"/>
      <c r="D249" s="85">
        <f>D250</f>
        <v>4223.8100000000004</v>
      </c>
      <c r="E249" s="125">
        <f t="shared" si="88"/>
        <v>560.59592540978167</v>
      </c>
      <c r="F249" s="84">
        <f t="shared" ref="F249" si="111">F250</f>
        <v>19762.990000000002</v>
      </c>
      <c r="G249" s="84">
        <f>G250</f>
        <v>2623</v>
      </c>
      <c r="H249" s="125">
        <f>H250</f>
        <v>2623</v>
      </c>
      <c r="I249" s="84">
        <f t="shared" si="102"/>
        <v>0</v>
      </c>
      <c r="J249" s="143"/>
      <c r="K249" s="144"/>
    </row>
    <row r="250" spans="1:11" x14ac:dyDescent="0.25">
      <c r="A250" s="67">
        <v>3111</v>
      </c>
      <c r="B250" s="69" t="s">
        <v>107</v>
      </c>
      <c r="C250" s="186"/>
      <c r="D250" s="84">
        <v>4223.8100000000004</v>
      </c>
      <c r="E250" s="125">
        <f t="shared" si="88"/>
        <v>560.59592540978167</v>
      </c>
      <c r="F250" s="84">
        <v>19762.990000000002</v>
      </c>
      <c r="G250" s="84">
        <v>2623</v>
      </c>
      <c r="H250" s="125">
        <v>2623</v>
      </c>
      <c r="I250" s="84">
        <f t="shared" si="102"/>
        <v>0</v>
      </c>
      <c r="J250" s="109"/>
      <c r="K250" s="145"/>
    </row>
    <row r="251" spans="1:11" x14ac:dyDescent="0.25">
      <c r="A251" s="67">
        <v>312</v>
      </c>
      <c r="B251" s="69" t="s">
        <v>110</v>
      </c>
      <c r="C251" s="190"/>
      <c r="D251" s="85">
        <f>D252</f>
        <v>696.93</v>
      </c>
      <c r="E251" s="125">
        <f t="shared" si="88"/>
        <v>92.498506868405329</v>
      </c>
      <c r="F251" s="84">
        <f>F252</f>
        <v>0</v>
      </c>
      <c r="G251" s="84">
        <v>0</v>
      </c>
      <c r="H251" s="125">
        <v>0</v>
      </c>
      <c r="I251" s="84">
        <f t="shared" si="102"/>
        <v>0</v>
      </c>
      <c r="J251" s="143"/>
      <c r="K251" s="144"/>
    </row>
    <row r="252" spans="1:11" x14ac:dyDescent="0.25">
      <c r="A252" s="67">
        <v>3121</v>
      </c>
      <c r="B252" s="69" t="s">
        <v>121</v>
      </c>
      <c r="C252" s="186"/>
      <c r="D252" s="84">
        <v>696.93</v>
      </c>
      <c r="E252" s="125">
        <f t="shared" si="88"/>
        <v>92.498506868405329</v>
      </c>
      <c r="F252" s="84">
        <v>0</v>
      </c>
      <c r="G252" s="84">
        <v>0</v>
      </c>
      <c r="H252" s="125">
        <v>0</v>
      </c>
      <c r="I252" s="84">
        <f t="shared" si="102"/>
        <v>0</v>
      </c>
      <c r="J252" s="109"/>
      <c r="K252" s="145"/>
    </row>
    <row r="253" spans="1:11" s="120" customFormat="1" x14ac:dyDescent="0.25">
      <c r="A253" s="67">
        <v>313</v>
      </c>
      <c r="B253" s="69" t="s">
        <v>111</v>
      </c>
      <c r="C253" s="186"/>
      <c r="D253" s="84">
        <f>D254</f>
        <v>159.26</v>
      </c>
      <c r="E253" s="125">
        <f t="shared" si="88"/>
        <v>21.137434468113344</v>
      </c>
      <c r="F253" s="84">
        <f t="shared" ref="F253" si="112">F254</f>
        <v>3262.44</v>
      </c>
      <c r="G253" s="84">
        <v>433</v>
      </c>
      <c r="H253" s="125">
        <v>433</v>
      </c>
      <c r="I253" s="84">
        <f t="shared" si="102"/>
        <v>0</v>
      </c>
      <c r="J253" s="143"/>
      <c r="K253" s="144"/>
    </row>
    <row r="254" spans="1:11" x14ac:dyDescent="0.25">
      <c r="A254" s="67">
        <v>3132</v>
      </c>
      <c r="B254" s="69" t="s">
        <v>122</v>
      </c>
      <c r="C254" s="186"/>
      <c r="D254" s="84">
        <v>159.26</v>
      </c>
      <c r="E254" s="125">
        <f t="shared" si="88"/>
        <v>21.137434468113344</v>
      </c>
      <c r="F254" s="84">
        <v>3262.44</v>
      </c>
      <c r="G254" s="84">
        <v>433</v>
      </c>
      <c r="H254" s="125">
        <v>433</v>
      </c>
      <c r="I254" s="84">
        <f t="shared" si="102"/>
        <v>0</v>
      </c>
      <c r="J254" s="109"/>
      <c r="K254" s="145"/>
    </row>
    <row r="255" spans="1:11" x14ac:dyDescent="0.25">
      <c r="A255" s="66">
        <v>32</v>
      </c>
      <c r="B255" s="68" t="s">
        <v>35</v>
      </c>
      <c r="C255" s="190"/>
      <c r="D255" s="85">
        <f>D256</f>
        <v>0</v>
      </c>
      <c r="E255" s="126">
        <f t="shared" si="88"/>
        <v>0</v>
      </c>
      <c r="F255" s="85">
        <f t="shared" ref="F255" si="113">F256</f>
        <v>700.71</v>
      </c>
      <c r="G255" s="85">
        <f>G256</f>
        <v>93</v>
      </c>
      <c r="H255" s="126">
        <f>H256</f>
        <v>93</v>
      </c>
      <c r="I255" s="85">
        <f t="shared" si="102"/>
        <v>0</v>
      </c>
      <c r="J255" s="143">
        <v>0</v>
      </c>
      <c r="K255" s="143">
        <v>0</v>
      </c>
    </row>
    <row r="256" spans="1:11" x14ac:dyDescent="0.25">
      <c r="A256" s="67">
        <v>321</v>
      </c>
      <c r="B256" s="69" t="s">
        <v>73</v>
      </c>
      <c r="C256" s="186"/>
      <c r="D256" s="86">
        <f>D257+D258</f>
        <v>0</v>
      </c>
      <c r="E256" s="125">
        <f t="shared" si="88"/>
        <v>0</v>
      </c>
      <c r="F256" s="86">
        <f t="shared" ref="F256" si="114">F257+F258</f>
        <v>700.71</v>
      </c>
      <c r="G256" s="84">
        <f>G257+G258</f>
        <v>93</v>
      </c>
      <c r="H256" s="125">
        <f>H257+H258</f>
        <v>93</v>
      </c>
      <c r="I256" s="84">
        <f t="shared" si="102"/>
        <v>0</v>
      </c>
      <c r="J256" s="109"/>
      <c r="K256" s="149"/>
    </row>
    <row r="257" spans="1:11" x14ac:dyDescent="0.25">
      <c r="A257" s="67">
        <v>3211</v>
      </c>
      <c r="B257" s="69" t="s">
        <v>74</v>
      </c>
      <c r="C257" s="186"/>
      <c r="D257" s="86">
        <v>0</v>
      </c>
      <c r="E257" s="125">
        <f t="shared" si="88"/>
        <v>0</v>
      </c>
      <c r="F257" s="86">
        <v>0</v>
      </c>
      <c r="G257" s="84">
        <v>0</v>
      </c>
      <c r="H257" s="125">
        <v>0</v>
      </c>
      <c r="I257" s="84">
        <f t="shared" si="102"/>
        <v>0</v>
      </c>
      <c r="J257" s="149"/>
      <c r="K257" s="149"/>
    </row>
    <row r="258" spans="1:11" x14ac:dyDescent="0.25">
      <c r="A258" s="67">
        <v>3212</v>
      </c>
      <c r="B258" s="69" t="s">
        <v>123</v>
      </c>
      <c r="C258" s="186"/>
      <c r="D258" s="86">
        <v>0</v>
      </c>
      <c r="E258" s="125">
        <f t="shared" si="88"/>
        <v>0</v>
      </c>
      <c r="F258" s="86">
        <v>700.71</v>
      </c>
      <c r="G258" s="84">
        <v>93</v>
      </c>
      <c r="H258" s="125">
        <v>93</v>
      </c>
      <c r="I258" s="84">
        <f t="shared" si="102"/>
        <v>0</v>
      </c>
      <c r="J258" s="181"/>
      <c r="K258" s="181"/>
    </row>
    <row r="259" spans="1:11" ht="25.5" x14ac:dyDescent="0.25">
      <c r="A259" s="184" t="s">
        <v>256</v>
      </c>
      <c r="B259" s="185" t="s">
        <v>258</v>
      </c>
      <c r="C259" s="55"/>
      <c r="D259" s="85">
        <f>D260</f>
        <v>18672.78</v>
      </c>
      <c r="E259" s="126"/>
      <c r="F259" s="85">
        <f t="shared" ref="F259" si="115">F260</f>
        <v>38991.039999999994</v>
      </c>
      <c r="G259" s="85">
        <f>G260+G276</f>
        <v>0</v>
      </c>
      <c r="H259" s="126">
        <f>H261+H276</f>
        <v>3469.08</v>
      </c>
      <c r="I259" s="85">
        <f t="shared" si="102"/>
        <v>3469.08</v>
      </c>
      <c r="J259" s="143">
        <v>0</v>
      </c>
      <c r="K259" s="143">
        <f t="shared" ref="K259:K263" si="116">J259</f>
        <v>0</v>
      </c>
    </row>
    <row r="260" spans="1:11" x14ac:dyDescent="0.25">
      <c r="A260" s="185" t="s">
        <v>257</v>
      </c>
      <c r="B260" s="185" t="s">
        <v>259</v>
      </c>
      <c r="C260" s="55"/>
      <c r="D260" s="85">
        <f>D261+D276</f>
        <v>18672.78</v>
      </c>
      <c r="E260" s="126"/>
      <c r="F260" s="85">
        <f>F261+F276</f>
        <v>38991.039999999994</v>
      </c>
      <c r="G260" s="85">
        <f>G262</f>
        <v>0</v>
      </c>
      <c r="H260" s="126">
        <v>3469.08</v>
      </c>
      <c r="I260" s="85">
        <f t="shared" si="102"/>
        <v>3469.08</v>
      </c>
      <c r="J260" s="143">
        <v>0</v>
      </c>
      <c r="K260" s="143">
        <f t="shared" si="116"/>
        <v>0</v>
      </c>
    </row>
    <row r="261" spans="1:11" x14ac:dyDescent="0.25">
      <c r="A261" s="56">
        <v>11001</v>
      </c>
      <c r="B261" s="56" t="s">
        <v>71</v>
      </c>
      <c r="C261" s="56"/>
      <c r="D261" s="84">
        <f>D262</f>
        <v>13592.779999999999</v>
      </c>
      <c r="E261" s="127"/>
      <c r="F261" s="118">
        <f t="shared" ref="F261" si="117">F262</f>
        <v>15264.899999999998</v>
      </c>
      <c r="G261" s="118">
        <v>0</v>
      </c>
      <c r="H261" s="127">
        <v>701.75</v>
      </c>
      <c r="I261" s="118">
        <f t="shared" si="102"/>
        <v>701.75</v>
      </c>
      <c r="J261" s="143">
        <v>0</v>
      </c>
      <c r="K261" s="143">
        <f t="shared" si="116"/>
        <v>0</v>
      </c>
    </row>
    <row r="262" spans="1:11" x14ac:dyDescent="0.25">
      <c r="A262" s="66">
        <v>3</v>
      </c>
      <c r="B262" s="68" t="s">
        <v>20</v>
      </c>
      <c r="C262" s="190"/>
      <c r="D262" s="85">
        <f>D263+D270</f>
        <v>13592.779999999999</v>
      </c>
      <c r="E262" s="126"/>
      <c r="F262" s="85">
        <f>F263+F270</f>
        <v>15264.899999999998</v>
      </c>
      <c r="G262" s="85">
        <f>G263+G270</f>
        <v>0</v>
      </c>
      <c r="H262" s="126">
        <f>H263+H270</f>
        <v>701.75</v>
      </c>
      <c r="I262" s="85">
        <f t="shared" si="102"/>
        <v>701.75</v>
      </c>
      <c r="J262" s="143">
        <v>0</v>
      </c>
      <c r="K262" s="143">
        <f t="shared" si="116"/>
        <v>0</v>
      </c>
    </row>
    <row r="263" spans="1:11" x14ac:dyDescent="0.25">
      <c r="A263" s="66">
        <v>31</v>
      </c>
      <c r="B263" s="68" t="s">
        <v>23</v>
      </c>
      <c r="C263" s="190"/>
      <c r="D263" s="85">
        <f>D264+D266+D268</f>
        <v>13083.039999999999</v>
      </c>
      <c r="E263" s="126"/>
      <c r="F263" s="85">
        <f t="shared" ref="F263" si="118">F264+F266+F268</f>
        <v>14157.329999999998</v>
      </c>
      <c r="G263" s="85">
        <f>G264+G266+G268</f>
        <v>0</v>
      </c>
      <c r="H263" s="126">
        <f>H264+H266+H268</f>
        <v>435.76</v>
      </c>
      <c r="I263" s="85">
        <f t="shared" ref="I263:I288" si="119">H263-G263</f>
        <v>435.76</v>
      </c>
      <c r="J263" s="143">
        <v>0</v>
      </c>
      <c r="K263" s="143">
        <f t="shared" si="116"/>
        <v>0</v>
      </c>
    </row>
    <row r="264" spans="1:11" x14ac:dyDescent="0.25">
      <c r="A264" s="67">
        <v>311</v>
      </c>
      <c r="B264" s="69" t="s">
        <v>106</v>
      </c>
      <c r="C264" s="186"/>
      <c r="D264" s="84">
        <f>D265</f>
        <v>9081.19</v>
      </c>
      <c r="E264" s="125"/>
      <c r="F264" s="84">
        <f t="shared" ref="F264" si="120">F265</f>
        <v>10864.75</v>
      </c>
      <c r="G264" s="84">
        <f>G265</f>
        <v>0</v>
      </c>
      <c r="H264" s="125">
        <f>H265</f>
        <v>30.7</v>
      </c>
      <c r="I264" s="84">
        <f t="shared" si="119"/>
        <v>30.7</v>
      </c>
      <c r="J264" s="109"/>
      <c r="K264" s="145"/>
    </row>
    <row r="265" spans="1:11" x14ac:dyDescent="0.25">
      <c r="A265" s="67">
        <v>3111</v>
      </c>
      <c r="B265" s="69" t="s">
        <v>107</v>
      </c>
      <c r="C265" s="186"/>
      <c r="D265" s="84">
        <v>9081.19</v>
      </c>
      <c r="E265" s="125"/>
      <c r="F265" s="84">
        <v>10864.75</v>
      </c>
      <c r="G265" s="84">
        <v>0</v>
      </c>
      <c r="H265" s="125">
        <v>30.7</v>
      </c>
      <c r="I265" s="84">
        <f t="shared" si="119"/>
        <v>30.7</v>
      </c>
      <c r="J265" s="109"/>
      <c r="K265" s="145"/>
    </row>
    <row r="266" spans="1:11" x14ac:dyDescent="0.25">
      <c r="A266" s="67">
        <v>312</v>
      </c>
      <c r="B266" s="69" t="s">
        <v>110</v>
      </c>
      <c r="C266" s="186"/>
      <c r="D266" s="84">
        <f>D267</f>
        <v>2503.4499999999998</v>
      </c>
      <c r="E266" s="125"/>
      <c r="F266" s="84">
        <f t="shared" ref="F266" si="121">F267</f>
        <v>1499.37</v>
      </c>
      <c r="G266" s="84">
        <f>G267</f>
        <v>0</v>
      </c>
      <c r="H266" s="125">
        <f>H267</f>
        <v>400</v>
      </c>
      <c r="I266" s="84">
        <f t="shared" si="119"/>
        <v>400</v>
      </c>
      <c r="J266" s="109"/>
      <c r="K266" s="145"/>
    </row>
    <row r="267" spans="1:11" x14ac:dyDescent="0.25">
      <c r="A267" s="67">
        <v>3121</v>
      </c>
      <c r="B267" s="69" t="s">
        <v>121</v>
      </c>
      <c r="C267" s="186"/>
      <c r="D267" s="84">
        <v>2503.4499999999998</v>
      </c>
      <c r="E267" s="125"/>
      <c r="F267" s="84">
        <v>1499.37</v>
      </c>
      <c r="G267" s="84">
        <v>0</v>
      </c>
      <c r="H267" s="125">
        <v>400</v>
      </c>
      <c r="I267" s="84">
        <f t="shared" si="119"/>
        <v>400</v>
      </c>
      <c r="J267" s="109"/>
      <c r="K267" s="145"/>
    </row>
    <row r="268" spans="1:11" x14ac:dyDescent="0.25">
      <c r="A268" s="67">
        <v>313</v>
      </c>
      <c r="B268" s="69" t="s">
        <v>111</v>
      </c>
      <c r="C268" s="186"/>
      <c r="D268" s="84">
        <f>D269</f>
        <v>1498.4</v>
      </c>
      <c r="E268" s="125"/>
      <c r="F268" s="84">
        <f t="shared" ref="F268" si="122">F269</f>
        <v>1793.21</v>
      </c>
      <c r="G268" s="84">
        <f>G269</f>
        <v>0</v>
      </c>
      <c r="H268" s="125">
        <f>H269</f>
        <v>5.0599999999999996</v>
      </c>
      <c r="I268" s="84">
        <f t="shared" si="119"/>
        <v>5.0599999999999996</v>
      </c>
      <c r="J268" s="109"/>
      <c r="K268" s="145"/>
    </row>
    <row r="269" spans="1:11" x14ac:dyDescent="0.25">
      <c r="A269" s="67">
        <v>3132</v>
      </c>
      <c r="B269" s="69" t="s">
        <v>122</v>
      </c>
      <c r="C269" s="186"/>
      <c r="D269" s="84">
        <v>1498.4</v>
      </c>
      <c r="E269" s="125"/>
      <c r="F269" s="84">
        <v>1793.21</v>
      </c>
      <c r="G269" s="84">
        <v>0</v>
      </c>
      <c r="H269" s="125">
        <v>5.0599999999999996</v>
      </c>
      <c r="I269" s="84">
        <f t="shared" si="119"/>
        <v>5.0599999999999996</v>
      </c>
      <c r="J269" s="109"/>
      <c r="K269" s="145"/>
    </row>
    <row r="270" spans="1:11" x14ac:dyDescent="0.25">
      <c r="A270" s="66">
        <v>32</v>
      </c>
      <c r="B270" s="68" t="s">
        <v>35</v>
      </c>
      <c r="C270" s="190"/>
      <c r="D270" s="85">
        <f>D271</f>
        <v>509.74</v>
      </c>
      <c r="E270" s="126"/>
      <c r="F270" s="85">
        <f t="shared" ref="F270" si="123">F271</f>
        <v>1107.57</v>
      </c>
      <c r="G270" s="85">
        <f>G271</f>
        <v>0</v>
      </c>
      <c r="H270" s="126">
        <f>H271+H274</f>
        <v>265.99</v>
      </c>
      <c r="I270" s="85">
        <f t="shared" si="119"/>
        <v>265.99</v>
      </c>
      <c r="J270" s="143">
        <v>0</v>
      </c>
      <c r="K270" s="143">
        <f t="shared" ref="K270:K271" si="124">J270</f>
        <v>0</v>
      </c>
    </row>
    <row r="271" spans="1:11" x14ac:dyDescent="0.25">
      <c r="A271" s="67">
        <v>321</v>
      </c>
      <c r="B271" s="69" t="s">
        <v>73</v>
      </c>
      <c r="C271" s="186"/>
      <c r="D271" s="84">
        <f>D272+D273</f>
        <v>509.74</v>
      </c>
      <c r="E271" s="125"/>
      <c r="F271" s="84">
        <f t="shared" ref="F271" si="125">F272+F273</f>
        <v>1107.57</v>
      </c>
      <c r="G271" s="84">
        <f>G272+G273</f>
        <v>0</v>
      </c>
      <c r="H271" s="125">
        <f>H272+H273</f>
        <v>220.2</v>
      </c>
      <c r="I271" s="84">
        <f t="shared" si="119"/>
        <v>220.2</v>
      </c>
      <c r="J271" s="143">
        <v>0</v>
      </c>
      <c r="K271" s="143">
        <f t="shared" si="124"/>
        <v>0</v>
      </c>
    </row>
    <row r="272" spans="1:11" x14ac:dyDescent="0.25">
      <c r="A272" s="67">
        <v>3211</v>
      </c>
      <c r="B272" s="69" t="s">
        <v>74</v>
      </c>
      <c r="C272" s="186"/>
      <c r="D272" s="84">
        <v>0</v>
      </c>
      <c r="E272" s="125"/>
      <c r="F272" s="84">
        <v>399.33</v>
      </c>
      <c r="G272" s="84">
        <v>0</v>
      </c>
      <c r="H272" s="125">
        <v>106.2</v>
      </c>
      <c r="I272" s="84">
        <f t="shared" si="119"/>
        <v>106.2</v>
      </c>
      <c r="J272" s="109"/>
      <c r="K272" s="145"/>
    </row>
    <row r="273" spans="1:11" x14ac:dyDescent="0.25">
      <c r="A273" s="67">
        <v>3212</v>
      </c>
      <c r="B273" s="69" t="s">
        <v>123</v>
      </c>
      <c r="C273" s="186"/>
      <c r="D273" s="84">
        <v>509.74</v>
      </c>
      <c r="E273" s="125"/>
      <c r="F273" s="84">
        <v>708.24</v>
      </c>
      <c r="G273" s="84">
        <v>0</v>
      </c>
      <c r="H273" s="125">
        <v>114</v>
      </c>
      <c r="I273" s="84">
        <f t="shared" si="119"/>
        <v>114</v>
      </c>
      <c r="J273" s="109"/>
      <c r="K273" s="145"/>
    </row>
    <row r="274" spans="1:11" x14ac:dyDescent="0.25">
      <c r="A274" s="59">
        <v>323</v>
      </c>
      <c r="B274" s="63" t="s">
        <v>81</v>
      </c>
      <c r="C274" s="186"/>
      <c r="D274" s="84"/>
      <c r="E274" s="125"/>
      <c r="F274" s="84"/>
      <c r="G274" s="84">
        <v>0</v>
      </c>
      <c r="H274" s="125">
        <f>H275</f>
        <v>45.79</v>
      </c>
      <c r="I274" s="84">
        <f t="shared" si="119"/>
        <v>45.79</v>
      </c>
      <c r="J274" s="109"/>
      <c r="K274" s="145"/>
    </row>
    <row r="275" spans="1:11" x14ac:dyDescent="0.25">
      <c r="A275" s="59">
        <v>3236</v>
      </c>
      <c r="B275" s="63" t="s">
        <v>104</v>
      </c>
      <c r="C275" s="186"/>
      <c r="D275" s="84"/>
      <c r="E275" s="125"/>
      <c r="F275" s="84"/>
      <c r="G275" s="84">
        <v>0</v>
      </c>
      <c r="H275" s="125">
        <v>45.79</v>
      </c>
      <c r="I275" s="84">
        <f t="shared" si="119"/>
        <v>45.79</v>
      </c>
      <c r="J275" s="109"/>
      <c r="K275" s="145"/>
    </row>
    <row r="276" spans="1:11" x14ac:dyDescent="0.25">
      <c r="A276" s="56">
        <v>51100</v>
      </c>
      <c r="B276" s="56" t="s">
        <v>72</v>
      </c>
      <c r="C276" s="56"/>
      <c r="D276" s="84">
        <f>D277</f>
        <v>5080.0000000000009</v>
      </c>
      <c r="E276" s="127"/>
      <c r="F276" s="118">
        <f>F277</f>
        <v>23726.14</v>
      </c>
      <c r="G276" s="118">
        <v>0</v>
      </c>
      <c r="H276" s="127">
        <v>2767.33</v>
      </c>
      <c r="I276" s="118">
        <f t="shared" si="119"/>
        <v>2767.33</v>
      </c>
      <c r="J276" s="143">
        <v>0</v>
      </c>
      <c r="K276" s="143">
        <f t="shared" ref="K276:K278" si="126">J276</f>
        <v>0</v>
      </c>
    </row>
    <row r="277" spans="1:11" x14ac:dyDescent="0.25">
      <c r="A277" s="66">
        <v>3</v>
      </c>
      <c r="B277" s="68" t="s">
        <v>20</v>
      </c>
      <c r="C277" s="190"/>
      <c r="D277" s="85">
        <f>D278+D285</f>
        <v>5080.0000000000009</v>
      </c>
      <c r="E277" s="126"/>
      <c r="F277" s="85">
        <f t="shared" ref="F277" si="127">F278+F285</f>
        <v>23726.14</v>
      </c>
      <c r="G277" s="85">
        <f>G278+G285</f>
        <v>0</v>
      </c>
      <c r="H277" s="126">
        <f>H278+H285</f>
        <v>2767.33</v>
      </c>
      <c r="I277" s="85">
        <f t="shared" si="119"/>
        <v>2767.33</v>
      </c>
      <c r="J277" s="143">
        <v>0</v>
      </c>
      <c r="K277" s="143">
        <f t="shared" si="126"/>
        <v>0</v>
      </c>
    </row>
    <row r="278" spans="1:11" x14ac:dyDescent="0.25">
      <c r="A278" s="66">
        <v>31</v>
      </c>
      <c r="B278" s="68" t="s">
        <v>23</v>
      </c>
      <c r="C278" s="190"/>
      <c r="D278" s="85">
        <f>D279+D281+D283</f>
        <v>5080.0000000000009</v>
      </c>
      <c r="E278" s="126"/>
      <c r="F278" s="85">
        <f>F279+F281+F283</f>
        <v>23025.43</v>
      </c>
      <c r="G278" s="85">
        <v>0</v>
      </c>
      <c r="H278" s="126">
        <f>H279+H283</f>
        <v>2767.33</v>
      </c>
      <c r="I278" s="85">
        <f t="shared" si="119"/>
        <v>2767.33</v>
      </c>
      <c r="J278" s="143">
        <v>0</v>
      </c>
      <c r="K278" s="143">
        <f t="shared" si="126"/>
        <v>0</v>
      </c>
    </row>
    <row r="279" spans="1:11" x14ac:dyDescent="0.25">
      <c r="A279" s="67">
        <v>311</v>
      </c>
      <c r="B279" s="69" t="s">
        <v>106</v>
      </c>
      <c r="C279" s="190"/>
      <c r="D279" s="85">
        <f>D280</f>
        <v>4223.8100000000004</v>
      </c>
      <c r="E279" s="125"/>
      <c r="F279" s="84">
        <f t="shared" ref="F279" si="128">F280</f>
        <v>19762.990000000002</v>
      </c>
      <c r="G279" s="84">
        <f>G280</f>
        <v>0</v>
      </c>
      <c r="H279" s="125">
        <f>H280</f>
        <v>2375.39</v>
      </c>
      <c r="I279" s="84">
        <f t="shared" si="119"/>
        <v>2375.39</v>
      </c>
      <c r="J279" s="143"/>
      <c r="K279" s="144"/>
    </row>
    <row r="280" spans="1:11" x14ac:dyDescent="0.25">
      <c r="A280" s="67">
        <v>3111</v>
      </c>
      <c r="B280" s="69" t="s">
        <v>107</v>
      </c>
      <c r="C280" s="186"/>
      <c r="D280" s="84">
        <v>4223.8100000000004</v>
      </c>
      <c r="E280" s="125"/>
      <c r="F280" s="84">
        <v>19762.990000000002</v>
      </c>
      <c r="G280" s="84">
        <v>0</v>
      </c>
      <c r="H280" s="125">
        <v>2375.39</v>
      </c>
      <c r="I280" s="84">
        <f t="shared" si="119"/>
        <v>2375.39</v>
      </c>
      <c r="J280" s="109"/>
      <c r="K280" s="145"/>
    </row>
    <row r="281" spans="1:11" x14ac:dyDescent="0.25">
      <c r="A281" s="67">
        <v>312</v>
      </c>
      <c r="B281" s="69" t="s">
        <v>110</v>
      </c>
      <c r="C281" s="190"/>
      <c r="D281" s="85">
        <f>D282</f>
        <v>696.93</v>
      </c>
      <c r="E281" s="125"/>
      <c r="F281" s="84">
        <f>F282</f>
        <v>0</v>
      </c>
      <c r="G281" s="84">
        <v>0</v>
      </c>
      <c r="H281" s="125">
        <v>0</v>
      </c>
      <c r="I281" s="84">
        <f t="shared" si="119"/>
        <v>0</v>
      </c>
      <c r="J281" s="143"/>
      <c r="K281" s="144"/>
    </row>
    <row r="282" spans="1:11" x14ac:dyDescent="0.25">
      <c r="A282" s="67">
        <v>3121</v>
      </c>
      <c r="B282" s="69" t="s">
        <v>121</v>
      </c>
      <c r="C282" s="186"/>
      <c r="D282" s="84">
        <v>696.93</v>
      </c>
      <c r="E282" s="125"/>
      <c r="F282" s="84">
        <v>0</v>
      </c>
      <c r="G282" s="84">
        <v>0</v>
      </c>
      <c r="H282" s="125">
        <v>0</v>
      </c>
      <c r="I282" s="84">
        <f t="shared" si="119"/>
        <v>0</v>
      </c>
      <c r="J282" s="109"/>
      <c r="K282" s="145"/>
    </row>
    <row r="283" spans="1:11" x14ac:dyDescent="0.25">
      <c r="A283" s="67">
        <v>313</v>
      </c>
      <c r="B283" s="69" t="s">
        <v>111</v>
      </c>
      <c r="C283" s="186"/>
      <c r="D283" s="84">
        <f>D284</f>
        <v>159.26</v>
      </c>
      <c r="E283" s="125"/>
      <c r="F283" s="84">
        <f t="shared" ref="F283" si="129">F284</f>
        <v>3262.44</v>
      </c>
      <c r="G283" s="84">
        <v>0</v>
      </c>
      <c r="H283" s="125">
        <f>H284</f>
        <v>391.94</v>
      </c>
      <c r="I283" s="84">
        <f t="shared" si="119"/>
        <v>391.94</v>
      </c>
      <c r="J283" s="143"/>
      <c r="K283" s="144"/>
    </row>
    <row r="284" spans="1:11" x14ac:dyDescent="0.25">
      <c r="A284" s="67">
        <v>3132</v>
      </c>
      <c r="B284" s="69" t="s">
        <v>122</v>
      </c>
      <c r="C284" s="186"/>
      <c r="D284" s="84">
        <v>159.26</v>
      </c>
      <c r="E284" s="125"/>
      <c r="F284" s="84">
        <v>3262.44</v>
      </c>
      <c r="G284" s="84">
        <v>0</v>
      </c>
      <c r="H284" s="125">
        <v>391.94</v>
      </c>
      <c r="I284" s="84">
        <f t="shared" si="119"/>
        <v>391.94</v>
      </c>
      <c r="J284" s="109"/>
      <c r="K284" s="145"/>
    </row>
    <row r="285" spans="1:11" x14ac:dyDescent="0.25">
      <c r="A285" s="66">
        <v>32</v>
      </c>
      <c r="B285" s="68" t="s">
        <v>35</v>
      </c>
      <c r="C285" s="190"/>
      <c r="D285" s="85">
        <f>D286</f>
        <v>0</v>
      </c>
      <c r="E285" s="126"/>
      <c r="F285" s="85">
        <f t="shared" ref="F285" si="130">F286</f>
        <v>700.71</v>
      </c>
      <c r="G285" s="85">
        <f>G286</f>
        <v>0</v>
      </c>
      <c r="H285" s="126">
        <f>H286</f>
        <v>0</v>
      </c>
      <c r="I285" s="85">
        <f t="shared" si="119"/>
        <v>0</v>
      </c>
      <c r="J285" s="143">
        <v>0</v>
      </c>
      <c r="K285" s="143">
        <v>0</v>
      </c>
    </row>
    <row r="286" spans="1:11" x14ac:dyDescent="0.25">
      <c r="A286" s="67">
        <v>321</v>
      </c>
      <c r="B286" s="69" t="s">
        <v>73</v>
      </c>
      <c r="C286" s="186"/>
      <c r="D286" s="86">
        <f>D287+D288</f>
        <v>0</v>
      </c>
      <c r="E286" s="125"/>
      <c r="F286" s="86">
        <f t="shared" ref="F286" si="131">F287+F288</f>
        <v>700.71</v>
      </c>
      <c r="G286" s="84">
        <f>G287+G288</f>
        <v>0</v>
      </c>
      <c r="H286" s="125">
        <f>H287+H288</f>
        <v>0</v>
      </c>
      <c r="I286" s="84">
        <f t="shared" si="119"/>
        <v>0</v>
      </c>
      <c r="J286" s="109"/>
      <c r="K286" s="149"/>
    </row>
    <row r="287" spans="1:11" x14ac:dyDescent="0.25">
      <c r="A287" s="67">
        <v>3211</v>
      </c>
      <c r="B287" s="69" t="s">
        <v>74</v>
      </c>
      <c r="C287" s="186"/>
      <c r="D287" s="86">
        <v>0</v>
      </c>
      <c r="E287" s="125"/>
      <c r="F287" s="86">
        <v>0</v>
      </c>
      <c r="G287" s="84">
        <v>0</v>
      </c>
      <c r="H287" s="125">
        <v>0</v>
      </c>
      <c r="I287" s="84">
        <f t="shared" si="119"/>
        <v>0</v>
      </c>
      <c r="J287" s="149"/>
      <c r="K287" s="149"/>
    </row>
    <row r="288" spans="1:11" x14ac:dyDescent="0.25">
      <c r="A288" s="67">
        <v>3212</v>
      </c>
      <c r="B288" s="69" t="s">
        <v>123</v>
      </c>
      <c r="C288" s="186"/>
      <c r="D288" s="86">
        <v>0</v>
      </c>
      <c r="E288" s="125"/>
      <c r="F288" s="86">
        <v>700.71</v>
      </c>
      <c r="G288" s="84">
        <v>0</v>
      </c>
      <c r="H288" s="125">
        <v>0</v>
      </c>
      <c r="I288" s="84">
        <f t="shared" si="119"/>
        <v>0</v>
      </c>
      <c r="J288" s="149"/>
      <c r="K288" s="149"/>
    </row>
    <row r="290" spans="1:8" x14ac:dyDescent="0.25">
      <c r="A290" t="s">
        <v>276</v>
      </c>
      <c r="H290" t="s">
        <v>277</v>
      </c>
    </row>
    <row r="291" spans="1:8" x14ac:dyDescent="0.25">
      <c r="A291" t="s">
        <v>279</v>
      </c>
    </row>
    <row r="292" spans="1:8" x14ac:dyDescent="0.25">
      <c r="A292" t="s">
        <v>285</v>
      </c>
      <c r="H292" t="s">
        <v>286</v>
      </c>
    </row>
  </sheetData>
  <mergeCells count="3">
    <mergeCell ref="A1:K1"/>
    <mergeCell ref="A3:K3"/>
    <mergeCell ref="C2:G2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Posebni dio na IV razini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Srednja strukovna skola</cp:lastModifiedBy>
  <cp:lastPrinted>2023-11-27T13:41:36Z</cp:lastPrinted>
  <dcterms:created xsi:type="dcterms:W3CDTF">2022-08-12T12:51:27Z</dcterms:created>
  <dcterms:modified xsi:type="dcterms:W3CDTF">2023-12-22T07:30:01Z</dcterms:modified>
</cp:coreProperties>
</file>