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625" activeTab="0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1">'OPĆI DIO-prihodi'!$B$30</definedName>
    <definedName name="_GoBack" localSheetId="2">'OPĆI DIO-RASHODI'!#REF!</definedName>
    <definedName name="_xlnm.Print_Area" localSheetId="2">'OPĆI DIO-RASHODI'!$A$1:$H$87</definedName>
    <definedName name="_xlnm.Print_Area" localSheetId="3">'POSEBNI DIO'!$A$1:$J$150</definedName>
  </definedNames>
  <calcPr fullCalcOnLoad="1"/>
</workbook>
</file>

<file path=xl/sharedStrings.xml><?xml version="1.0" encoding="utf-8"?>
<sst xmlns="http://schemas.openxmlformats.org/spreadsheetml/2006/main" count="511" uniqueCount="315">
  <si>
    <t>BROJČANA OZNAKA I NAZIV</t>
  </si>
  <si>
    <t>IZVRŠENJE 2020</t>
  </si>
  <si>
    <t>1</t>
  </si>
  <si>
    <t xml:space="preserve">Program: </t>
  </si>
  <si>
    <t xml:space="preserve">AKTIVNOST: 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</si>
  <si>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</si>
  <si>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</si>
  <si>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</si>
  <si>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</si>
  <si>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</si>
  <si>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</si>
  <si>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</si>
  <si>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</si>
  <si>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323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</si>
  <si>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</si>
  <si>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</si>
  <si>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</si>
  <si>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</si>
  <si>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</si>
  <si>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</si>
  <si>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</si>
  <si>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</si>
  <si>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</si>
  <si>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</t>
  </si>
  <si>
    <t>POSTROJENJA I OPREMA</t>
  </si>
  <si>
    <t>4221</t>
  </si>
  <si>
    <t>UREDSKA OPREMA I NAMJEŠTAJ</t>
  </si>
  <si>
    <t>4223</t>
  </si>
  <si>
    <t>412</t>
  </si>
  <si>
    <t>NEMATERIJALNA IMOVINA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</si>
  <si>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</si>
  <si>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</si>
  <si>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</si>
  <si>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</si>
  <si>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</si>
  <si>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</si>
  <si>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</si>
  <si>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</si>
  <si>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</si>
  <si>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</si>
  <si>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</si>
  <si>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</si>
  <si>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</si>
  <si>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3294</t>
  </si>
  <si>
    <t>4227</t>
  </si>
  <si>
    <t>UREĐAJI, STROJEVI I OPREMA ZA OSTALE NAMJENE</t>
  </si>
  <si>
    <t>3234</t>
  </si>
  <si>
    <t>3236</t>
  </si>
  <si>
    <t>3223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</si>
  <si>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</si>
  <si>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</si>
  <si>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</si>
  <si>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</si>
  <si>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</si>
  <si>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</si>
  <si>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</si>
  <si>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</si>
  <si>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</si>
  <si>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</si>
  <si>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3295</t>
  </si>
  <si>
    <t>PRISTOJBE I NAKNADE</t>
  </si>
  <si>
    <t>ČLANARINE</t>
  </si>
  <si>
    <t>ZDRAVSTVENE I VETERINARSKE USLUGE</t>
  </si>
  <si>
    <t>4222</t>
  </si>
  <si>
    <t>KOMUNIKACIJSKA OPREMA</t>
  </si>
  <si>
    <t>OPREMA ZA ODRŽAVANJE I ZAŠTITU</t>
  </si>
  <si>
    <t>424</t>
  </si>
  <si>
    <t>KNJIGE,UMJ.DJELA I OST.IZLOŽB.VRIJEDN.</t>
  </si>
  <si>
    <t>4241</t>
  </si>
  <si>
    <t>KNJIGE</t>
  </si>
  <si>
    <t>4123</t>
  </si>
  <si>
    <t>LICENCE</t>
  </si>
  <si>
    <t>IZVOR FINANCIRANJA</t>
  </si>
  <si>
    <t>6 = 5/2*100</t>
  </si>
  <si>
    <t>INDEKS 1</t>
  </si>
  <si>
    <t>INDEKS 2</t>
  </si>
  <si>
    <t xml:space="preserve">7 =5/4*100 </t>
  </si>
  <si>
    <t xml:space="preserve">Račun prihoda/
primitka </t>
  </si>
  <si>
    <t>Naziv računa</t>
  </si>
  <si>
    <t>Indeks</t>
  </si>
  <si>
    <t>6=5/2*100</t>
  </si>
  <si>
    <t>7=5/4*100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</si>
  <si>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</si>
  <si>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</si>
  <si>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</si>
  <si>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</si>
  <si>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</si>
  <si>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</si>
  <si>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</si>
  <si>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</si>
  <si>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</si>
  <si>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</si>
  <si>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</si>
  <si>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</si>
  <si>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</si>
  <si>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</si>
  <si>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</si>
  <si>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</si>
  <si>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</si>
  <si>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</si>
  <si>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</si>
  <si>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</si>
  <si>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</si>
  <si>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</si>
  <si>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</si>
  <si>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</si>
  <si>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</si>
  <si>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</si>
  <si>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</si>
  <si>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</si>
  <si>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</si>
  <si>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</si>
  <si>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</si>
  <si>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</si>
  <si>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</si>
  <si>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</si>
  <si>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</si>
  <si>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</si>
  <si>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</si>
  <si>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</si>
  <si>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</si>
  <si>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</si>
  <si>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</si>
  <si>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</si>
  <si>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</si>
  <si>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</si>
  <si>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</si>
  <si>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</si>
  <si>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</si>
  <si>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</si>
  <si>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</si>
  <si>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</si>
  <si>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</si>
  <si>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</si>
  <si>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</si>
  <si>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</si>
  <si>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</si>
  <si>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</si>
  <si>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</si>
  <si>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</si>
  <si>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</si>
  <si>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</si>
  <si>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</si>
  <si>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</si>
  <si>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</si>
  <si>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</si>
  <si>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</si>
  <si>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Mjerni i kontrolni uređaji</t>
  </si>
  <si>
    <t>Rashodi za nabavu nefinancijske imovine</t>
  </si>
  <si>
    <t>Licence</t>
  </si>
  <si>
    <t>Knjige, umjetnička djela i ostalie izložb.vrijednosti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</si>
  <si>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</si>
  <si>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</si>
  <si>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</si>
  <si>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</si>
  <si>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</si>
  <si>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</si>
  <si>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</si>
  <si>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</si>
  <si>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</si>
  <si>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</si>
  <si>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pruženih usluga - najam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</si>
  <si>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</si>
  <si>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</si>
  <si>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</si>
  <si>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</si>
  <si>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</si>
  <si>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</si>
  <si>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</si>
  <si>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</si>
  <si>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</si>
  <si>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</si>
  <si>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</si>
  <si>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</si>
  <si>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</si>
  <si>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>Rashori poslovanja</t>
  </si>
  <si>
    <t xml:space="preserve">RASHODI PO IZVORIMA FINANCIRANJA </t>
  </si>
  <si>
    <t>MATERIJALNI RASHODI</t>
  </si>
  <si>
    <t>RASHODI POSLOVANJA</t>
  </si>
  <si>
    <t>FINANCIJSKI RASHODI</t>
  </si>
  <si>
    <t>RASHODI ZA NABAVU PROIZVEDENE DUGOTRAJNE IMOVINE</t>
  </si>
  <si>
    <t>RASHODI ZA NABAVU NEFINANCIJSKE IMOVINE</t>
  </si>
  <si>
    <t>RASHODI ZA NABAVU NEPROIZVEDENE DUGOTRAJNE IMOVINE</t>
  </si>
  <si>
    <t>SAŽETAK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</si>
  <si>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</si>
  <si>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</si>
  <si>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</si>
  <si>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</si>
  <si>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</si>
  <si>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</si>
  <si>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</si>
  <si>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</si>
  <si>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</si>
  <si>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</si>
  <si>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</si>
  <si>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</si>
  <si>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</si>
  <si>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</si>
  <si>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</si>
  <si>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</si>
  <si>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</si>
  <si>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</si>
  <si>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</si>
  <si>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</si>
  <si>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</si>
  <si>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</si>
  <si>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</si>
  <si>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</si>
  <si>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</si>
  <si>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</si>
  <si>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</si>
  <si>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</si>
  <si>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</si>
  <si>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</si>
  <si>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</si>
  <si>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</si>
  <si>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</si>
  <si>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</si>
  <si>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</si>
  <si>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</si>
  <si>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</si>
  <si>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</si>
  <si>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</si>
  <si>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</si>
  <si>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</si>
  <si>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</si>
  <si>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 xml:space="preserve">
Izvršenje 2020. </t>
  </si>
  <si>
    <t xml:space="preserve">Ostvarenje 2020. </t>
  </si>
  <si>
    <t>Izvor financiranja</t>
  </si>
  <si>
    <t>Naziv izvora financiranja</t>
  </si>
  <si>
    <t xml:space="preserve">Izvršenje 2020. </t>
  </si>
  <si>
    <t>OSTVARENJE/ IZVRŠENJE 2020</t>
  </si>
  <si>
    <t xml:space="preserve">IZVJEŠTAJ O IZVRŠENJU FINANCIJSKOG PLANA ZA 2021. GODINU 
PO PROGRAMSKOJ I  EKONOMSKOJ KLASIFIKACIJI I IZVORIMA FINANCIRANJA </t>
  </si>
  <si>
    <t>Izvorni plan 2021</t>
  </si>
  <si>
    <t>Tekući plan 2021</t>
  </si>
  <si>
    <t xml:space="preserve">Ostvarenje 2021. </t>
  </si>
  <si>
    <t>IZVRŠENJE RASHODA I IZDATAKA ZA 2021.G.</t>
  </si>
  <si>
    <t xml:space="preserve">
Izvršenje 2021. </t>
  </si>
  <si>
    <t xml:space="preserve">IZVORNI PLAN 2021 </t>
  </si>
  <si>
    <t xml:space="preserve">TEKUĆI PLAN 2021 </t>
  </si>
  <si>
    <t>IZVRŠENJE 2021</t>
  </si>
  <si>
    <t>IZVORNI PLAN 2021</t>
  </si>
  <si>
    <t>TEKUĆI PLAN 2021</t>
  </si>
  <si>
    <t>OSTVARENJE/ IZVRŠENJE 2021</t>
  </si>
  <si>
    <t xml:space="preserve">Izvorni plan 2021 </t>
  </si>
  <si>
    <t xml:space="preserve">Tekući plan 2021 </t>
  </si>
  <si>
    <t>Prihodi od prodaje stanova</t>
  </si>
  <si>
    <t xml:space="preserve">Izvršenje 2021. </t>
  </si>
  <si>
    <t>Materijalni rashodi SŠ po kriterijima za financiranje</t>
  </si>
  <si>
    <t>ZAKUPNINE I NAJAMNINE</t>
  </si>
  <si>
    <t>NAKNADE TROŠKOVA OSOBAMA IZVAN RADNOG ODNOSA</t>
  </si>
  <si>
    <t>REPREZENTACIJA</t>
  </si>
  <si>
    <t>Redovna djelatnost škole</t>
  </si>
  <si>
    <t>A220101</t>
  </si>
  <si>
    <t>A220102</t>
  </si>
  <si>
    <t>Materijalni rashodi po stvarnom trošku</t>
  </si>
  <si>
    <t>NAKNADE TROŠKOVA ZAPOSELNIH</t>
  </si>
  <si>
    <t>Programi obrazovanja iznad standarda</t>
  </si>
  <si>
    <t>A230205</t>
  </si>
  <si>
    <t>Sredstva zaštite protiv COVID 19</t>
  </si>
  <si>
    <t>A230204</t>
  </si>
  <si>
    <t>Provedba kurikuluma</t>
  </si>
  <si>
    <t>PREMIJE OSIGURANJA IMOVINE I OSOBA</t>
  </si>
  <si>
    <t>SITAN INVENTAR</t>
  </si>
  <si>
    <t>USLUGE TELEFONA,POŠTE I PRIJEVOZA</t>
  </si>
  <si>
    <t>Investicijsko održavanje</t>
  </si>
  <si>
    <t>A240201</t>
  </si>
  <si>
    <t>Investicijsko održavanje -minimalni standard</t>
  </si>
  <si>
    <t xml:space="preserve">Opremanje škole </t>
  </si>
  <si>
    <t>K240601</t>
  </si>
  <si>
    <t>ULAGANJE U NEFINANCIJSKU IMOVINU</t>
  </si>
  <si>
    <t>K240602</t>
  </si>
  <si>
    <t>Opremanje biblioteke</t>
  </si>
  <si>
    <t>A220103</t>
  </si>
  <si>
    <t>Materijalni rashodi financirani iz drugih izvora</t>
  </si>
  <si>
    <t>A230104</t>
  </si>
  <si>
    <t>A220104</t>
  </si>
  <si>
    <t>Plaće i drugi rashodi za zaposlene</t>
  </si>
  <si>
    <t>RASHODI ZA ZAPOSLENE</t>
  </si>
  <si>
    <t>PLAĆE ZA REDOVAN RAD</t>
  </si>
  <si>
    <t xml:space="preserve">PLAĆE </t>
  </si>
  <si>
    <t>PLAĆE ZA PREKOVREMENI RAD</t>
  </si>
  <si>
    <t>PLAĆE ZA POSEBNE UVJETE RADA</t>
  </si>
  <si>
    <t>OSTALI RASHODI ZA ZAPOSLENE</t>
  </si>
  <si>
    <t>DOPRINOSI NA PLAĆU</t>
  </si>
  <si>
    <t>DOPRINOS ZA ZDRAVSVENO OSIGURANJE NA PLAĆU</t>
  </si>
  <si>
    <t>NAKNADA ZA PRIJEVOZ NA POSAO I S POSLA</t>
  </si>
  <si>
    <t>ZATEZNE KAMATE</t>
  </si>
  <si>
    <t>PLAĆE POSUDSKIM PRESUDAMA</t>
  </si>
  <si>
    <t>Zatezne kamate iz radnih sporova</t>
  </si>
  <si>
    <t>DOPRINOS ZA OBVEZNO OSIGURANJE U SLUČAJU NEZAPOSLENOSTI</t>
  </si>
  <si>
    <t>Pomoćnici u nastavi temeljem prijenosa EU sredstava Mozaik III</t>
  </si>
  <si>
    <t>A240202</t>
  </si>
  <si>
    <t>Investicijsko održavanje -iznad standarda</t>
  </si>
  <si>
    <t>Projekt</t>
  </si>
  <si>
    <t>MOZAIK IV</t>
  </si>
  <si>
    <t xml:space="preserve">T910801 </t>
  </si>
  <si>
    <t>Provedba projekta MOZAIK IV</t>
  </si>
  <si>
    <t>STRUKOVNA ŠKOLA PULA</t>
  </si>
  <si>
    <t>TROŠKOVI SUDSKIH POSTUPAKA</t>
  </si>
  <si>
    <t>NAKNADE ZA PRIJEVOZ NA POSAO I S POSLA</t>
  </si>
  <si>
    <t>RASHODI ZA ENERGIJU</t>
  </si>
  <si>
    <t>UGOVORI O DJELU</t>
  </si>
  <si>
    <t xml:space="preserve">  </t>
  </si>
  <si>
    <t>Prihodi od prodaje nef. Imovine</t>
  </si>
  <si>
    <t>Troškovi sudskih postupaka</t>
  </si>
  <si>
    <t>Zatezne kamate po sudskim  presudama</t>
  </si>
  <si>
    <t xml:space="preserve">A. RAČUN PRIHODA I RASHODA   </t>
  </si>
  <si>
    <t>KLASA: 400-02/21-01/1</t>
  </si>
  <si>
    <t>URBROJ:2163-5-7-9</t>
  </si>
  <si>
    <t>Pula, 29.03.2022.</t>
  </si>
  <si>
    <t>URBROJ:2163-5-7-10</t>
  </si>
  <si>
    <t>Predsjednik Školskog odbora:</t>
  </si>
  <si>
    <t>Marina Gulin, prof.</t>
  </si>
  <si>
    <t xml:space="preserve">Marina Gulin, prof. 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</si>
</sst>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</numFmts>
  <fonts count="56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192" fontId="2" fillId="0" borderId="10" xfId="0" applyNumberFormat="1" applyFont="1" applyFill="1" applyBorder="1" applyAlignment="1" quotePrefix="1">
      <alignment horizontal="center" vertical="center" wrapText="1"/>
    </xf>
    <xf numFmtId="192" fontId="2" fillId="0" borderId="10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 applyProtection="1">
      <alignment wrapText="1" readingOrder="1"/>
      <protection locked="0"/>
    </xf>
    <xf numFmtId="185" fontId="3" fillId="0" borderId="11" xfId="0" applyNumberFormat="1" applyFont="1" applyBorder="1" applyAlignment="1" applyProtection="1">
      <alignment wrapText="1" readingOrder="1"/>
      <protection locked="0"/>
    </xf>
    <xf numFmtId="192" fontId="6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wrapText="1" readingOrder="1"/>
      <protection locked="0"/>
    </xf>
    <xf numFmtId="0" fontId="0" fillId="0" borderId="10" xfId="0" applyFont="1" applyBorder="1" applyAlignment="1">
      <alignment wrapText="1" readingOrder="1"/>
    </xf>
    <xf numFmtId="185" fontId="0" fillId="0" borderId="12" xfId="0" applyNumberFormat="1" applyFont="1" applyBorder="1" applyAlignment="1" applyProtection="1">
      <alignment wrapText="1" readingOrder="1"/>
      <protection locked="0"/>
    </xf>
    <xf numFmtId="185" fontId="0" fillId="0" borderId="11" xfId="0" applyNumberFormat="1" applyFont="1" applyBorder="1" applyAlignment="1" applyProtection="1">
      <alignment wrapText="1" readingOrder="1"/>
      <protection locked="0"/>
    </xf>
    <xf numFmtId="0" fontId="51" fillId="0" borderId="0" xfId="0" applyFont="1" applyBorder="1" applyAlignment="1">
      <alignment wrapText="1" readingOrder="1"/>
    </xf>
    <xf numFmtId="185" fontId="3" fillId="0" borderId="0" xfId="0" applyNumberFormat="1" applyFont="1" applyBorder="1" applyAlignment="1" applyProtection="1">
      <alignment wrapText="1" readingOrder="1"/>
      <protection locked="0"/>
    </xf>
    <xf numFmtId="192" fontId="7" fillId="0" borderId="10" xfId="0" applyNumberFormat="1" applyFont="1" applyFill="1" applyBorder="1" applyAlignment="1">
      <alignment horizontal="center" vertical="center"/>
    </xf>
    <xf numFmtId="185" fontId="0" fillId="0" borderId="13" xfId="0" applyNumberFormat="1" applyFont="1" applyBorder="1" applyAlignment="1" applyProtection="1">
      <alignment wrapText="1" readingOrder="1"/>
      <protection locked="0"/>
    </xf>
    <xf numFmtId="0" fontId="1" fillId="0" borderId="11" xfId="0" applyFont="1" applyBorder="1" applyAlignment="1" applyProtection="1">
      <alignment horizontal="center" wrapText="1" readingOrder="1"/>
      <protection locked="0"/>
    </xf>
    <xf numFmtId="192" fontId="0" fillId="0" borderId="10" xfId="0" applyNumberFormat="1" applyFont="1" applyFill="1" applyBorder="1" applyAlignment="1">
      <alignment horizontal="center" wrapText="1" readingOrder="1"/>
    </xf>
    <xf numFmtId="192" fontId="0" fillId="0" borderId="10" xfId="0" applyNumberFormat="1" applyFont="1" applyFill="1" applyBorder="1" applyAlignment="1">
      <alignment horizontal="center" readingOrder="1"/>
    </xf>
    <xf numFmtId="1" fontId="29" fillId="0" borderId="10" xfId="0" applyNumberFormat="1" applyFont="1" applyFill="1" applyBorder="1" applyAlignment="1">
      <alignment horizontal="center" wrapText="1" readingOrder="1"/>
    </xf>
    <xf numFmtId="1" fontId="29" fillId="0" borderId="10" xfId="0" applyNumberFormat="1" applyFont="1" applyFill="1" applyBorder="1" applyAlignment="1" quotePrefix="1">
      <alignment horizontal="center" wrapText="1" readingOrder="1"/>
    </xf>
    <xf numFmtId="192" fontId="29" fillId="0" borderId="10" xfId="0" applyNumberFormat="1" applyFont="1" applyFill="1" applyBorder="1" applyAlignment="1" quotePrefix="1">
      <alignment horizontal="center" wrapText="1" readingOrder="1"/>
    </xf>
    <xf numFmtId="192" fontId="29" fillId="0" borderId="10" xfId="0" applyNumberFormat="1" applyFont="1" applyFill="1" applyBorder="1" applyAlignment="1" quotePrefix="1">
      <alignment horizontal="center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vertical="center"/>
    </xf>
    <xf numFmtId="4" fontId="6" fillId="0" borderId="10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19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 quotePrefix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4" fontId="6" fillId="0" borderId="10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192" fontId="2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51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1" fillId="0" borderId="14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33" borderId="16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2" fillId="5" borderId="10" xfId="0" applyFont="1" applyFill="1" applyBorder="1" applyAlignment="1">
      <alignment horizontal="left" vertical="center" wrapText="1"/>
    </xf>
    <xf numFmtId="0" fontId="52" fillId="5" borderId="10" xfId="0" applyFont="1" applyFill="1" applyBorder="1" applyAlignment="1">
      <alignment vertical="center" wrapText="1"/>
    </xf>
    <xf numFmtId="4" fontId="6" fillId="5" borderId="10" xfId="0" applyNumberFormat="1" applyFont="1" applyFill="1" applyBorder="1" applyAlignment="1">
      <alignment horizontal="right" vertical="center" wrapText="1"/>
    </xf>
    <xf numFmtId="192" fontId="6" fillId="5" borderId="10" xfId="0" applyNumberFormat="1" applyFont="1" applyFill="1" applyBorder="1" applyAlignment="1">
      <alignment horizontal="center" vertical="center" wrapText="1"/>
    </xf>
    <xf numFmtId="192" fontId="6" fillId="5" borderId="10" xfId="0" applyNumberFormat="1" applyFont="1" applyFill="1" applyBorder="1" applyAlignment="1">
      <alignment horizontal="center" vertical="center"/>
    </xf>
    <xf numFmtId="0" fontId="52" fillId="5" borderId="14" xfId="0" applyFont="1" applyFill="1" applyBorder="1" applyAlignment="1">
      <alignment horizontal="left" vertical="center" wrapText="1"/>
    </xf>
    <xf numFmtId="4" fontId="6" fillId="5" borderId="15" xfId="0" applyNumberFormat="1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 wrapText="1"/>
    </xf>
    <xf numFmtId="3" fontId="6" fillId="5" borderId="10" xfId="0" applyNumberFormat="1" applyFont="1" applyFill="1" applyBorder="1" applyAlignment="1" quotePrefix="1">
      <alignment horizontal="left" vertical="center"/>
    </xf>
    <xf numFmtId="3" fontId="6" fillId="5" borderId="10" xfId="0" applyNumberFormat="1" applyFont="1" applyFill="1" applyBorder="1" applyAlignment="1" quotePrefix="1">
      <alignment vertical="center"/>
    </xf>
    <xf numFmtId="3" fontId="6" fillId="5" borderId="10" xfId="0" applyNumberFormat="1" applyFont="1" applyFill="1" applyBorder="1" applyAlignment="1">
      <alignment horizontal="left" vertical="center" wrapText="1"/>
    </xf>
    <xf numFmtId="3" fontId="6" fillId="5" borderId="18" xfId="0" applyNumberFormat="1" applyFont="1" applyFill="1" applyBorder="1" applyAlignment="1">
      <alignment horizontal="left" vertical="center"/>
    </xf>
    <xf numFmtId="3" fontId="6" fillId="5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6" fillId="34" borderId="10" xfId="0" applyFont="1" applyFill="1" applyBorder="1" applyAlignment="1" applyProtection="1">
      <alignment horizontal="center" vertical="center" wrapText="1" readingOrder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1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5" borderId="10" xfId="0" applyFont="1" applyFill="1" applyBorder="1" applyAlignment="1" applyProtection="1">
      <alignment horizontal="left" vertical="top" wrapText="1" readingOrder="1"/>
      <protection locked="0"/>
    </xf>
    <xf numFmtId="0" fontId="7" fillId="35" borderId="10" xfId="0" applyFont="1" applyFill="1" applyBorder="1" applyAlignment="1" applyProtection="1">
      <alignment vertical="top" wrapText="1" readingOrder="1"/>
      <protection locked="0"/>
    </xf>
    <xf numFmtId="0" fontId="7" fillId="35" borderId="10" xfId="0" applyFont="1" applyFill="1" applyBorder="1" applyAlignment="1" applyProtection="1">
      <alignment vertical="center" wrapText="1" readingOrder="1"/>
      <protection locked="0"/>
    </xf>
    <xf numFmtId="4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36" borderId="0" xfId="0" applyFont="1" applyFill="1" applyAlignment="1">
      <alignment/>
    </xf>
    <xf numFmtId="0" fontId="6" fillId="34" borderId="10" xfId="0" applyFont="1" applyFill="1" applyBorder="1" applyAlignment="1" applyProtection="1">
      <alignment horizontal="left" vertical="center" wrapText="1" readingOrder="1"/>
      <protection locked="0"/>
    </xf>
    <xf numFmtId="0" fontId="6" fillId="34" borderId="10" xfId="0" applyFont="1" applyFill="1" applyBorder="1" applyAlignment="1" applyProtection="1">
      <alignment vertical="center" wrapText="1" readingOrder="1"/>
      <protection locked="0"/>
    </xf>
    <xf numFmtId="185" fontId="6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right" vertical="center"/>
    </xf>
    <xf numFmtId="4" fontId="6" fillId="5" borderId="15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6" fillId="5" borderId="10" xfId="0" applyNumberFormat="1" applyFont="1" applyFill="1" applyBorder="1" applyAlignment="1" quotePrefix="1">
      <alignment horizontal="right" vertical="center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92" fontId="2" fillId="0" borderId="10" xfId="0" applyNumberFormat="1" applyFont="1" applyFill="1" applyBorder="1" applyAlignment="1" quotePrefix="1">
      <alignment horizontal="center" vertical="center" wrapText="1" readingOrder="1"/>
    </xf>
    <xf numFmtId="192" fontId="2" fillId="0" borderId="10" xfId="0" applyNumberFormat="1" applyFont="1" applyFill="1" applyBorder="1" applyAlignment="1" quotePrefix="1">
      <alignment horizontal="center" vertical="center" readingOrder="1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vertical="center" wrapText="1" readingOrder="1"/>
      <protection locked="0"/>
    </xf>
    <xf numFmtId="0" fontId="7" fillId="0" borderId="10" xfId="0" applyFont="1" applyBorder="1" applyAlignment="1" applyProtection="1">
      <alignment vertical="top" wrapText="1" readingOrder="1"/>
      <protection locked="0"/>
    </xf>
    <xf numFmtId="0" fontId="6" fillId="35" borderId="10" xfId="0" applyFont="1" applyFill="1" applyBorder="1" applyAlignment="1" applyProtection="1">
      <alignment horizontal="left" vertical="center" wrapText="1" readingOrder="1"/>
      <protection locked="0"/>
    </xf>
    <xf numFmtId="0" fontId="6" fillId="35" borderId="10" xfId="0" applyFont="1" applyFill="1" applyBorder="1" applyAlignment="1" applyProtection="1">
      <alignment vertical="center" wrapText="1" readingOrder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5" borderId="10" xfId="0" applyFont="1" applyFill="1" applyBorder="1" applyAlignment="1" applyProtection="1">
      <alignment horizontal="left" vertical="center" wrapText="1" readingOrder="1"/>
      <protection locked="0"/>
    </xf>
    <xf numFmtId="185" fontId="7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4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wrapText="1" readingOrder="1"/>
      <protection locked="0"/>
    </xf>
    <xf numFmtId="0" fontId="7" fillId="35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top" wrapText="1" readingOrder="1"/>
      <protection locked="0"/>
    </xf>
    <xf numFmtId="4" fontId="53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6" fillId="35" borderId="10" xfId="0" applyFont="1" applyFill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  <xf numFmtId="4" fontId="5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3" fillId="0" borderId="10" xfId="0" applyNumberFormat="1" applyFont="1" applyBorder="1" applyAlignment="1" applyProtection="1">
      <alignment horizontal="right" vertical="center" wrapText="1"/>
      <protection locked="0"/>
    </xf>
    <xf numFmtId="0" fontId="55" fillId="0" borderId="0" xfId="0" applyFont="1" applyAlignment="1" applyProtection="1">
      <alignment horizontal="center" vertical="center" wrapText="1" readingOrder="1"/>
      <protection locked="0"/>
    </xf>
    <xf numFmtId="4" fontId="7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20" xfId="0" applyFont="1" applyBorder="1" applyAlignment="1" applyProtection="1">
      <alignment horizontal="left" wrapText="1" readingOrder="1"/>
      <protection locked="0"/>
    </xf>
    <xf numFmtId="0" fontId="5" fillId="0" borderId="0" xfId="0" applyFont="1" applyAlignment="1" applyProtection="1">
      <alignment horizontal="center" wrapText="1" readingOrder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quotePrefix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5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2" fillId="0" borderId="15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34" borderId="14" xfId="0" applyFont="1" applyFill="1" applyBorder="1" applyAlignment="1" applyProtection="1">
      <alignment horizontal="center" vertical="center" wrapText="1" readingOrder="1"/>
      <protection locked="0"/>
    </xf>
    <xf numFmtId="0" fontId="7" fillId="0" borderId="15" xfId="0" applyFont="1" applyBorder="1" applyAlignment="1">
      <alignment horizontal="center" vertical="center"/>
    </xf>
    <xf numFmtId="1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zoomScalePageLayoutView="0" workbookViewId="0" topLeftCell="A33">
      <selection activeCell="E45" sqref="E45"/>
    </sheetView>
  </sheetViews>
  <sheetFormatPr defaultColWidth="9.140625" defaultRowHeight="12.75"/>
  <cols>
    <col min="1" max="1" width="33.421875" style="4" customWidth="1"/>
    <col min="2" max="4" width="15.421875" style="4" bestFit="1" customWidth="1"/>
    <col min="5" max="5" width="15.28125" style="4" customWidth="1"/>
    <col min="6" max="7" width="13.140625" style="4" customWidth="1"/>
    <col min="8" max="16384" width="9.140625" style="4" customWidth="1"/>
  </cols>
  <sheetData>
    <row r="1" spans="1:7" s="1" customFormat="1" ht="26.25" customHeight="1">
      <c r="A1" s="178" t="s">
        <v>183</v>
      </c>
      <c r="B1" s="178"/>
      <c r="C1" s="178"/>
      <c r="D1" s="178"/>
      <c r="E1" s="178"/>
      <c r="F1" s="178"/>
      <c r="G1" s="178"/>
    </row>
    <row r="2" spans="1:5" s="1" customFormat="1" ht="16.5" customHeight="1">
      <c r="A2" s="174" t="s">
        <v>307</v>
      </c>
      <c r="B2" s="174"/>
      <c r="C2" s="175"/>
      <c r="D2" s="175"/>
      <c r="E2" s="175"/>
    </row>
    <row r="3" spans="1:7" s="149" customFormat="1" ht="38.25">
      <c r="A3" s="146" t="s">
        <v>184</v>
      </c>
      <c r="B3" s="146" t="s">
        <v>231</v>
      </c>
      <c r="C3" s="146" t="s">
        <v>241</v>
      </c>
      <c r="D3" s="146" t="s">
        <v>242</v>
      </c>
      <c r="E3" s="146" t="s">
        <v>243</v>
      </c>
      <c r="F3" s="147" t="s">
        <v>79</v>
      </c>
      <c r="G3" s="148" t="s">
        <v>79</v>
      </c>
    </row>
    <row r="4" spans="1:7" s="3" customFormat="1" ht="12">
      <c r="A4" s="19">
        <v>1</v>
      </c>
      <c r="B4" s="22">
        <v>2</v>
      </c>
      <c r="C4" s="23">
        <v>3</v>
      </c>
      <c r="D4" s="23">
        <v>4</v>
      </c>
      <c r="E4" s="23">
        <v>5</v>
      </c>
      <c r="F4" s="24" t="s">
        <v>80</v>
      </c>
      <c r="G4" s="25" t="s">
        <v>81</v>
      </c>
    </row>
    <row r="5" spans="1:7" ht="12.75">
      <c r="A5" s="7" t="s">
        <v>185</v>
      </c>
      <c r="B5" s="8">
        <v>5833228</v>
      </c>
      <c r="C5" s="8">
        <v>6708098</v>
      </c>
      <c r="D5" s="8">
        <v>6708098</v>
      </c>
      <c r="E5" s="8">
        <v>6614364.92</v>
      </c>
      <c r="F5" s="20">
        <f>E5/B5*100</f>
        <v>113.39116043466842</v>
      </c>
      <c r="G5" s="21">
        <f>E5/D5*100</f>
        <v>98.6026876768944</v>
      </c>
    </row>
    <row r="6" spans="1:7" ht="25.5">
      <c r="A6" s="7" t="s">
        <v>186</v>
      </c>
      <c r="B6" s="8">
        <v>806</v>
      </c>
      <c r="C6" s="8">
        <v>806</v>
      </c>
      <c r="D6" s="8">
        <v>806</v>
      </c>
      <c r="E6" s="8">
        <v>806.4</v>
      </c>
      <c r="F6" s="20">
        <f aca="true" t="shared" si="0" ref="F6:F11">E6/B6*100</f>
        <v>100.04962779156328</v>
      </c>
      <c r="G6" s="21">
        <f aca="true" t="shared" si="1" ref="G6:G11">E6/D6*100</f>
        <v>100.04962779156328</v>
      </c>
    </row>
    <row r="7" spans="1:7" ht="12.75">
      <c r="A7" s="7" t="s">
        <v>187</v>
      </c>
      <c r="B7" s="8">
        <v>5834034.53</v>
      </c>
      <c r="C7" s="8">
        <f>SUM(C5:C6)</f>
        <v>6708904</v>
      </c>
      <c r="D7" s="8">
        <f>SUM(D5:D6)</f>
        <v>6708904</v>
      </c>
      <c r="E7" s="8">
        <v>6615171.32</v>
      </c>
      <c r="F7" s="20">
        <f t="shared" si="0"/>
        <v>113.38930693644696</v>
      </c>
      <c r="G7" s="21">
        <f t="shared" si="1"/>
        <v>98.60286151061337</v>
      </c>
    </row>
    <row r="8" spans="1:7" ht="12.75">
      <c r="A8" s="7" t="s">
        <v>188</v>
      </c>
      <c r="B8" s="8">
        <v>5864779</v>
      </c>
      <c r="C8" s="8">
        <v>6690088</v>
      </c>
      <c r="D8" s="8">
        <v>6690088</v>
      </c>
      <c r="E8" s="8">
        <v>6618671.82</v>
      </c>
      <c r="F8" s="20">
        <f t="shared" si="0"/>
        <v>112.85458190325673</v>
      </c>
      <c r="G8" s="21">
        <f t="shared" si="1"/>
        <v>98.93250761424962</v>
      </c>
    </row>
    <row r="9" spans="1:7" ht="25.5">
      <c r="A9" s="7" t="s">
        <v>189</v>
      </c>
      <c r="B9" s="8">
        <v>12394</v>
      </c>
      <c r="C9" s="8">
        <v>47678</v>
      </c>
      <c r="D9" s="8">
        <v>47678</v>
      </c>
      <c r="E9" s="8">
        <v>10304.07</v>
      </c>
      <c r="F9" s="20">
        <f t="shared" si="0"/>
        <v>83.13756656446668</v>
      </c>
      <c r="G9" s="21">
        <f t="shared" si="1"/>
        <v>21.611791601996728</v>
      </c>
    </row>
    <row r="10" spans="1:7" ht="12.75">
      <c r="A10" s="7" t="s">
        <v>140</v>
      </c>
      <c r="B10" s="8">
        <f>SUM(B8:B9)</f>
        <v>5877173</v>
      </c>
      <c r="C10" s="8">
        <f>SUM(C8:C9)</f>
        <v>6737766</v>
      </c>
      <c r="D10" s="8">
        <f>SUM(D8:D9)</f>
        <v>6737766</v>
      </c>
      <c r="E10" s="8">
        <f>SUM(E8:E9)</f>
        <v>6628975.890000001</v>
      </c>
      <c r="F10" s="20">
        <f t="shared" si="0"/>
        <v>112.79191356116283</v>
      </c>
      <c r="G10" s="21">
        <f t="shared" si="1"/>
        <v>98.38536823629673</v>
      </c>
    </row>
    <row r="11" spans="1:7" ht="12.75">
      <c r="A11" s="7" t="s">
        <v>190</v>
      </c>
      <c r="B11" s="8">
        <f>B7-B10</f>
        <v>-43138.46999999974</v>
      </c>
      <c r="C11" s="8">
        <f>C7-C10</f>
        <v>-28862</v>
      </c>
      <c r="D11" s="8">
        <f>D7-D10</f>
        <v>-28862</v>
      </c>
      <c r="E11" s="8">
        <f>E7-E10</f>
        <v>-13804.570000000298</v>
      </c>
      <c r="F11" s="20">
        <f t="shared" si="0"/>
        <v>32.000601783049746</v>
      </c>
      <c r="G11" s="21">
        <f t="shared" si="1"/>
        <v>47.82956829048679</v>
      </c>
    </row>
    <row r="12" ht="409.5" customHeight="1" hidden="1"/>
    <row r="13" ht="15.75" customHeight="1"/>
    <row r="14" spans="1:5" s="1" customFormat="1" ht="16.5" customHeight="1">
      <c r="A14" s="174" t="s">
        <v>191</v>
      </c>
      <c r="B14" s="174"/>
      <c r="C14" s="175"/>
      <c r="D14" s="175"/>
      <c r="E14" s="175"/>
    </row>
    <row r="15" spans="1:7" s="149" customFormat="1" ht="38.25">
      <c r="A15" s="146" t="s">
        <v>184</v>
      </c>
      <c r="B15" s="146" t="s">
        <v>231</v>
      </c>
      <c r="C15" s="146" t="s">
        <v>241</v>
      </c>
      <c r="D15" s="146" t="s">
        <v>242</v>
      </c>
      <c r="E15" s="146" t="s">
        <v>243</v>
      </c>
      <c r="F15" s="147" t="s">
        <v>79</v>
      </c>
      <c r="G15" s="148" t="s">
        <v>79</v>
      </c>
    </row>
    <row r="16" spans="1:7" s="3" customFormat="1" ht="12">
      <c r="A16" s="19">
        <v>1</v>
      </c>
      <c r="B16" s="22">
        <v>2</v>
      </c>
      <c r="C16" s="23">
        <v>3</v>
      </c>
      <c r="D16" s="23">
        <v>4</v>
      </c>
      <c r="E16" s="23">
        <v>5</v>
      </c>
      <c r="F16" s="24" t="s">
        <v>80</v>
      </c>
      <c r="G16" s="25" t="s">
        <v>81</v>
      </c>
    </row>
    <row r="17" spans="1:7" ht="25.5">
      <c r="A17" s="7" t="s">
        <v>192</v>
      </c>
      <c r="B17" s="8"/>
      <c r="C17" s="8"/>
      <c r="D17" s="8"/>
      <c r="E17" s="8"/>
      <c r="F17" s="20" t="e">
        <f>E17/B17*100</f>
        <v>#DIV/0!</v>
      </c>
      <c r="G17" s="21" t="e">
        <f>E17/D17*100</f>
        <v>#DIV/0!</v>
      </c>
    </row>
    <row r="18" spans="1:7" ht="25.5">
      <c r="A18" s="7" t="s">
        <v>193</v>
      </c>
      <c r="B18" s="8"/>
      <c r="C18" s="8"/>
      <c r="D18" s="8"/>
      <c r="E18" s="8"/>
      <c r="F18" s="20" t="e">
        <f>E18/B18*100</f>
        <v>#DIV/0!</v>
      </c>
      <c r="G18" s="21" t="e">
        <f>E18/D18*100</f>
        <v>#DIV/0!</v>
      </c>
    </row>
    <row r="19" spans="1:7" ht="12.75">
      <c r="A19" s="7" t="s">
        <v>194</v>
      </c>
      <c r="B19" s="8">
        <f>B17-B18</f>
        <v>0</v>
      </c>
      <c r="C19" s="8">
        <f>C17-C18</f>
        <v>0</v>
      </c>
      <c r="D19" s="8">
        <f>D17-D18</f>
        <v>0</v>
      </c>
      <c r="E19" s="8">
        <f>E17-E18</f>
        <v>0</v>
      </c>
      <c r="F19" s="20" t="e">
        <f>E19/B19*100</f>
        <v>#DIV/0!</v>
      </c>
      <c r="G19" s="21" t="e">
        <f>E19/D19*100</f>
        <v>#DIV/0!</v>
      </c>
    </row>
    <row r="20" spans="1:5" ht="12.75">
      <c r="A20" s="2"/>
      <c r="B20" s="2"/>
      <c r="C20" s="2"/>
      <c r="D20" s="2"/>
      <c r="E20" s="2"/>
    </row>
    <row r="21" spans="1:5" s="1" customFormat="1" ht="18" customHeight="1">
      <c r="A21" s="176" t="s">
        <v>203</v>
      </c>
      <c r="B21" s="176"/>
      <c r="C21" s="176"/>
      <c r="D21" s="176"/>
      <c r="E21" s="11"/>
    </row>
    <row r="22" spans="1:7" ht="38.25">
      <c r="A22" s="12" t="s">
        <v>204</v>
      </c>
      <c r="B22" s="8">
        <v>-43138.47</v>
      </c>
      <c r="C22" s="8">
        <v>-28862</v>
      </c>
      <c r="D22" s="8">
        <v>-28862</v>
      </c>
      <c r="E22" s="8">
        <v>-13804.57</v>
      </c>
      <c r="F22" s="20">
        <f>E22/B22*100</f>
        <v>32.000601783048864</v>
      </c>
      <c r="G22" s="21">
        <f>E22/D22*100</f>
        <v>47.82956829048576</v>
      </c>
    </row>
    <row r="23" spans="1:7" ht="38.25">
      <c r="A23" s="12" t="s">
        <v>205</v>
      </c>
      <c r="B23" s="18">
        <v>0</v>
      </c>
      <c r="C23" s="18">
        <v>0</v>
      </c>
      <c r="D23" s="18">
        <v>0</v>
      </c>
      <c r="E23" s="18">
        <v>0</v>
      </c>
      <c r="F23" s="20" t="e">
        <f>E23/B23*100</f>
        <v>#DIV/0!</v>
      </c>
      <c r="G23" s="21" t="e">
        <f>E23/D23*100</f>
        <v>#DIV/0!</v>
      </c>
    </row>
    <row r="24" ht="14.25" customHeight="1"/>
    <row r="25" spans="1:5" s="1" customFormat="1" ht="18" customHeight="1">
      <c r="A25" s="176" t="s">
        <v>206</v>
      </c>
      <c r="B25" s="176"/>
      <c r="C25" s="177"/>
      <c r="D25" s="177"/>
      <c r="E25" s="177"/>
    </row>
    <row r="26" spans="1:7" ht="25.5">
      <c r="A26" s="12" t="s">
        <v>207</v>
      </c>
      <c r="B26" s="13">
        <v>65708</v>
      </c>
      <c r="C26" s="13">
        <v>28862</v>
      </c>
      <c r="D26" s="14">
        <v>28862</v>
      </c>
      <c r="E26" s="14">
        <v>28861.57</v>
      </c>
      <c r="F26" s="20">
        <f>E26/B26*100</f>
        <v>43.92398185913435</v>
      </c>
      <c r="G26" s="21">
        <f>E26/D26*100</f>
        <v>99.99851015175663</v>
      </c>
    </row>
    <row r="27" spans="1:5" ht="12.75">
      <c r="A27" s="15"/>
      <c r="B27" s="16"/>
      <c r="C27" s="16"/>
      <c r="D27" s="16"/>
      <c r="E27" s="16"/>
    </row>
    <row r="28" spans="1:5" s="1" customFormat="1" ht="16.5" customHeight="1">
      <c r="A28" s="174" t="s">
        <v>195</v>
      </c>
      <c r="B28" s="174"/>
      <c r="C28" s="175"/>
      <c r="D28" s="175"/>
      <c r="E28" s="175"/>
    </row>
    <row r="29" spans="1:7" s="149" customFormat="1" ht="38.25">
      <c r="A29" s="146" t="s">
        <v>184</v>
      </c>
      <c r="B29" s="146" t="s">
        <v>231</v>
      </c>
      <c r="C29" s="146" t="s">
        <v>241</v>
      </c>
      <c r="D29" s="146" t="s">
        <v>242</v>
      </c>
      <c r="E29" s="146" t="s">
        <v>243</v>
      </c>
      <c r="F29" s="147" t="s">
        <v>79</v>
      </c>
      <c r="G29" s="148" t="s">
        <v>79</v>
      </c>
    </row>
    <row r="30" spans="1:7" s="3" customFormat="1" ht="12">
      <c r="A30" s="19">
        <v>1</v>
      </c>
      <c r="B30" s="22">
        <v>2</v>
      </c>
      <c r="C30" s="23">
        <v>3</v>
      </c>
      <c r="D30" s="23">
        <v>4</v>
      </c>
      <c r="E30" s="23">
        <v>5</v>
      </c>
      <c r="F30" s="24" t="s">
        <v>80</v>
      </c>
      <c r="G30" s="25" t="s">
        <v>81</v>
      </c>
    </row>
    <row r="31" spans="1:7" ht="12.75">
      <c r="A31" s="7" t="s">
        <v>196</v>
      </c>
      <c r="B31" s="8">
        <f>SUM(B7)</f>
        <v>5834034.53</v>
      </c>
      <c r="C31" s="8">
        <f>SUM(C7)</f>
        <v>6708904</v>
      </c>
      <c r="D31" s="8">
        <f>SUM(D7)</f>
        <v>6708904</v>
      </c>
      <c r="E31" s="8">
        <f>SUM(E7)</f>
        <v>6615171.32</v>
      </c>
      <c r="F31" s="20">
        <f aca="true" t="shared" si="2" ref="F31:F37">E31/B31*100</f>
        <v>113.38930693644696</v>
      </c>
      <c r="G31" s="21">
        <f aca="true" t="shared" si="3" ref="G31:G37">E31/D31*100</f>
        <v>98.60286151061337</v>
      </c>
    </row>
    <row r="32" spans="1:7" ht="12.75">
      <c r="A32" s="7" t="s">
        <v>197</v>
      </c>
      <c r="B32" s="8">
        <v>65708</v>
      </c>
      <c r="C32" s="8">
        <f>SUM(C22)</f>
        <v>-28862</v>
      </c>
      <c r="D32" s="8">
        <f>SUM(D22)</f>
        <v>-28862</v>
      </c>
      <c r="E32" s="8">
        <v>28861.57</v>
      </c>
      <c r="F32" s="20">
        <f t="shared" si="2"/>
        <v>43.92398185913435</v>
      </c>
      <c r="G32" s="21">
        <f t="shared" si="3"/>
        <v>-99.99851015175663</v>
      </c>
    </row>
    <row r="33" spans="1:7" ht="25.5">
      <c r="A33" s="7" t="s">
        <v>198</v>
      </c>
      <c r="B33" s="8">
        <f>SUM(B17)</f>
        <v>0</v>
      </c>
      <c r="C33" s="8">
        <f>SUM(C17)</f>
        <v>0</v>
      </c>
      <c r="D33" s="8">
        <f>SUM(D17)</f>
        <v>0</v>
      </c>
      <c r="E33" s="8">
        <f>SUM(E17)</f>
        <v>0</v>
      </c>
      <c r="F33" s="20" t="e">
        <f t="shared" si="2"/>
        <v>#DIV/0!</v>
      </c>
      <c r="G33" s="21" t="e">
        <f t="shared" si="3"/>
        <v>#DIV/0!</v>
      </c>
    </row>
    <row r="34" spans="1:7" ht="25.5">
      <c r="A34" s="7" t="s">
        <v>199</v>
      </c>
      <c r="B34" s="8">
        <f>SUM(B31:B33)</f>
        <v>5899742.53</v>
      </c>
      <c r="C34" s="8">
        <f>SUM(C31:C33)</f>
        <v>6680042</v>
      </c>
      <c r="D34" s="8">
        <f>SUM(D31:D33)</f>
        <v>6680042</v>
      </c>
      <c r="E34" s="8">
        <f>SUM(E31:E33)</f>
        <v>6644032.890000001</v>
      </c>
      <c r="F34" s="20">
        <f t="shared" si="2"/>
        <v>112.61564138121804</v>
      </c>
      <c r="G34" s="21">
        <f t="shared" si="3"/>
        <v>99.46094485633475</v>
      </c>
    </row>
    <row r="35" spans="1:7" ht="12.75">
      <c r="A35" s="7" t="s">
        <v>200</v>
      </c>
      <c r="B35" s="8">
        <f>SUM(B10)</f>
        <v>5877173</v>
      </c>
      <c r="C35" s="8">
        <f>SUM(C10)</f>
        <v>6737766</v>
      </c>
      <c r="D35" s="8">
        <f>SUM(D10)</f>
        <v>6737766</v>
      </c>
      <c r="E35" s="8">
        <f>SUM(E10)</f>
        <v>6628975.890000001</v>
      </c>
      <c r="F35" s="20">
        <f t="shared" si="2"/>
        <v>112.79191356116283</v>
      </c>
      <c r="G35" s="21">
        <f t="shared" si="3"/>
        <v>98.38536823629673</v>
      </c>
    </row>
    <row r="36" spans="1:7" ht="25.5">
      <c r="A36" s="7" t="s">
        <v>201</v>
      </c>
      <c r="B36" s="8">
        <f>SUM(B18)</f>
        <v>0</v>
      </c>
      <c r="C36" s="8">
        <f>SUM(C18)</f>
        <v>0</v>
      </c>
      <c r="D36" s="8">
        <f>SUM(D18)</f>
        <v>0</v>
      </c>
      <c r="E36" s="8">
        <f>SUM(E18)</f>
        <v>0</v>
      </c>
      <c r="F36" s="20" t="e">
        <f t="shared" si="2"/>
        <v>#DIV/0!</v>
      </c>
      <c r="G36" s="21" t="e">
        <f t="shared" si="3"/>
        <v>#DIV/0!</v>
      </c>
    </row>
    <row r="37" spans="1:7" ht="25.5">
      <c r="A37" s="7" t="s">
        <v>202</v>
      </c>
      <c r="B37" s="8">
        <f>SUM(B35:B36)</f>
        <v>5877173</v>
      </c>
      <c r="C37" s="8">
        <f>SUM(C35:C36)</f>
        <v>6737766</v>
      </c>
      <c r="D37" s="8">
        <f>SUM(D35:D36)</f>
        <v>6737766</v>
      </c>
      <c r="E37" s="8">
        <f>SUM(E35:E36)</f>
        <v>6628975.890000001</v>
      </c>
      <c r="F37" s="20">
        <f t="shared" si="2"/>
        <v>112.79191356116283</v>
      </c>
      <c r="G37" s="21">
        <f t="shared" si="3"/>
        <v>98.38536823629673</v>
      </c>
    </row>
    <row r="38" ht="409.5" customHeight="1" hidden="1"/>
    <row r="40" spans="1:5" ht="12.75">
      <c r="A40" s="4" t="s">
        <v>308</v>
      </c>
      <c r="E40" s="4" t="s">
        <v>312</v>
      </c>
    </row>
    <row r="41" ht="12.75">
      <c r="A41" s="4" t="s">
        <v>309</v>
      </c>
    </row>
    <row r="42" spans="1:5" ht="12.75">
      <c r="A42" s="4" t="s">
        <v>310</v>
      </c>
      <c r="E42" s="4" t="s">
        <v>313</v>
      </c>
    </row>
  </sheetData>
  <sheetProtection/>
  <mergeCells count="6">
    <mergeCell ref="A2:E2"/>
    <mergeCell ref="A14:E14"/>
    <mergeCell ref="A21:D21"/>
    <mergeCell ref="A25:E25"/>
    <mergeCell ref="A28:E28"/>
    <mergeCell ref="A1:G1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6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Normal="89" zoomScaleSheetLayoutView="100" zoomScalePageLayoutView="0" workbookViewId="0" topLeftCell="A1">
      <selection activeCell="A1" sqref="A1:H59"/>
    </sheetView>
  </sheetViews>
  <sheetFormatPr defaultColWidth="9.140625" defaultRowHeight="30" customHeight="1"/>
  <cols>
    <col min="1" max="1" width="9.28125" style="79" customWidth="1"/>
    <col min="2" max="2" width="42.28125" style="26" customWidth="1"/>
    <col min="3" max="6" width="15.421875" style="56" customWidth="1"/>
    <col min="7" max="8" width="14.28125" style="29" customWidth="1"/>
    <col min="9" max="11" width="16.57421875" style="26" customWidth="1"/>
    <col min="12" max="15" width="15.140625" style="26" customWidth="1"/>
    <col min="16" max="16" width="16.7109375" style="26" hidden="1" customWidth="1"/>
    <col min="17" max="17" width="16.421875" style="26" hidden="1" customWidth="1"/>
    <col min="18" max="18" width="12.57421875" style="26" hidden="1" customWidth="1"/>
    <col min="19" max="19" width="15.140625" style="26" customWidth="1"/>
    <col min="20" max="16384" width="9.140625" style="26" customWidth="1"/>
  </cols>
  <sheetData>
    <row r="1" spans="1:10" ht="30" customHeight="1">
      <c r="A1" s="179" t="s">
        <v>303</v>
      </c>
      <c r="B1" s="179"/>
      <c r="C1" s="179"/>
      <c r="D1" s="179"/>
      <c r="E1" s="179"/>
      <c r="F1" s="179"/>
      <c r="G1" s="179"/>
      <c r="H1" s="179"/>
      <c r="I1" s="105"/>
      <c r="J1" s="105"/>
    </row>
    <row r="2" spans="1:8" s="34" customFormat="1" ht="42" customHeight="1">
      <c r="A2" s="76" t="s">
        <v>77</v>
      </c>
      <c r="B2" s="31" t="s">
        <v>78</v>
      </c>
      <c r="C2" s="32" t="s">
        <v>227</v>
      </c>
      <c r="D2" s="33" t="s">
        <v>233</v>
      </c>
      <c r="E2" s="33" t="s">
        <v>234</v>
      </c>
      <c r="F2" s="33" t="s">
        <v>235</v>
      </c>
      <c r="G2" s="5" t="s">
        <v>79</v>
      </c>
      <c r="H2" s="5" t="s">
        <v>79</v>
      </c>
    </row>
    <row r="3" spans="1:8" s="37" customFormat="1" ht="30" customHeight="1">
      <c r="A3" s="182">
        <v>1</v>
      </c>
      <c r="B3" s="183"/>
      <c r="C3" s="138">
        <v>2</v>
      </c>
      <c r="D3" s="74">
        <v>3</v>
      </c>
      <c r="E3" s="74">
        <v>4</v>
      </c>
      <c r="F3" s="74">
        <v>5</v>
      </c>
      <c r="G3" s="6" t="s">
        <v>80</v>
      </c>
      <c r="H3" s="6" t="s">
        <v>81</v>
      </c>
    </row>
    <row r="4" spans="1:8" ht="30" customHeight="1">
      <c r="A4" s="98">
        <v>6</v>
      </c>
      <c r="B4" s="99" t="s">
        <v>222</v>
      </c>
      <c r="C4" s="139">
        <f>SUM(C5,C13,C18,C21,C26)</f>
        <v>5833228.13</v>
      </c>
      <c r="D4" s="139">
        <f>SUM(D5,D13,D18,D21,D26)</f>
        <v>6708098</v>
      </c>
      <c r="E4" s="139">
        <f>SUM(E5,E13,E18,E21,E26)</f>
        <v>6708098</v>
      </c>
      <c r="F4" s="139">
        <f>SUM(F5,F13,F18,F21,F26)</f>
        <v>6614364.920000001</v>
      </c>
      <c r="G4" s="95">
        <f>F4/C4*100</f>
        <v>113.39115790761987</v>
      </c>
      <c r="H4" s="95">
        <f>F4/E4*100</f>
        <v>98.60268767689442</v>
      </c>
    </row>
    <row r="5" spans="1:8" ht="30" customHeight="1">
      <c r="A5" s="38">
        <v>63</v>
      </c>
      <c r="B5" s="39" t="s">
        <v>89</v>
      </c>
      <c r="C5" s="58">
        <f>SUM(C6,C8,C11)</f>
        <v>5355292.18</v>
      </c>
      <c r="D5" s="58">
        <f>SUM(D6,D8,D11)</f>
        <v>6022717</v>
      </c>
      <c r="E5" s="58">
        <f>SUM(E6,E8,E11)</f>
        <v>6022717</v>
      </c>
      <c r="F5" s="58">
        <f>SUM(F6,F8,F11)</f>
        <v>5951822.32</v>
      </c>
      <c r="G5" s="10">
        <f aca="true" t="shared" si="0" ref="G5:G44">F5/C5*100</f>
        <v>111.13907738270221</v>
      </c>
      <c r="H5" s="10">
        <f>F5/E5*100</f>
        <v>98.82287877713664</v>
      </c>
    </row>
    <row r="6" spans="1:8" s="41" customFormat="1" ht="30" customHeight="1">
      <c r="A6" s="38">
        <v>634</v>
      </c>
      <c r="B6" s="39" t="s">
        <v>90</v>
      </c>
      <c r="C6" s="58">
        <f>C7</f>
        <v>0</v>
      </c>
      <c r="D6" s="58">
        <f>D7</f>
        <v>0</v>
      </c>
      <c r="E6" s="58">
        <f>E7</f>
        <v>0</v>
      </c>
      <c r="F6" s="58">
        <f>F7</f>
        <v>0</v>
      </c>
      <c r="G6" s="10" t="e">
        <f t="shared" si="0"/>
        <v>#DIV/0!</v>
      </c>
      <c r="H6" s="10" t="e">
        <f>F6/E6*100</f>
        <v>#DIV/0!</v>
      </c>
    </row>
    <row r="7" spans="1:8" ht="30" customHeight="1">
      <c r="A7" s="42">
        <v>6341</v>
      </c>
      <c r="B7" s="43" t="s">
        <v>171</v>
      </c>
      <c r="C7" s="59">
        <v>0</v>
      </c>
      <c r="D7" s="59">
        <v>0</v>
      </c>
      <c r="E7" s="59">
        <v>0</v>
      </c>
      <c r="F7" s="59">
        <v>0</v>
      </c>
      <c r="G7" s="10"/>
      <c r="H7" s="17"/>
    </row>
    <row r="8" spans="1:8" s="41" customFormat="1" ht="30" customHeight="1">
      <c r="A8" s="38">
        <v>636</v>
      </c>
      <c r="B8" s="39" t="s">
        <v>91</v>
      </c>
      <c r="C8" s="58">
        <f>SUM(C9:C10)</f>
        <v>5291898.81</v>
      </c>
      <c r="D8" s="58">
        <f>SUM(D9:D10)</f>
        <v>5947192</v>
      </c>
      <c r="E8" s="58">
        <f>SUM(E9:E10)</f>
        <v>5947192</v>
      </c>
      <c r="F8" s="58">
        <f>SUM(F9:F10)</f>
        <v>5884402.07</v>
      </c>
      <c r="G8" s="10">
        <f t="shared" si="0"/>
        <v>111.1964208174268</v>
      </c>
      <c r="H8" s="10">
        <f>F8/E8*100</f>
        <v>98.94420879635297</v>
      </c>
    </row>
    <row r="9" spans="1:8" ht="30" customHeight="1">
      <c r="A9" s="42">
        <v>6361</v>
      </c>
      <c r="B9" s="43" t="s">
        <v>152</v>
      </c>
      <c r="C9" s="59">
        <v>5289548.81</v>
      </c>
      <c r="D9" s="59">
        <v>5943192</v>
      </c>
      <c r="E9" s="59">
        <v>5943192</v>
      </c>
      <c r="F9" s="59">
        <v>5880402.07</v>
      </c>
      <c r="G9" s="10">
        <f t="shared" si="0"/>
        <v>111.1702014902099</v>
      </c>
      <c r="H9" s="10"/>
    </row>
    <row r="10" spans="1:8" ht="30" customHeight="1">
      <c r="A10" s="42">
        <v>6362</v>
      </c>
      <c r="B10" s="43" t="s">
        <v>153</v>
      </c>
      <c r="C10" s="59">
        <v>2350</v>
      </c>
      <c r="D10" s="59">
        <v>4000</v>
      </c>
      <c r="E10" s="59">
        <v>4000</v>
      </c>
      <c r="F10" s="59">
        <v>4000</v>
      </c>
      <c r="G10" s="10">
        <f t="shared" si="0"/>
        <v>170.2127659574468</v>
      </c>
      <c r="H10" s="10"/>
    </row>
    <row r="11" spans="1:8" s="41" customFormat="1" ht="30" customHeight="1">
      <c r="A11" s="38">
        <v>638</v>
      </c>
      <c r="B11" s="39" t="s">
        <v>154</v>
      </c>
      <c r="C11" s="58">
        <f>C12</f>
        <v>63393.37</v>
      </c>
      <c r="D11" s="58">
        <f>D12</f>
        <v>75525</v>
      </c>
      <c r="E11" s="58">
        <f>E12</f>
        <v>75525</v>
      </c>
      <c r="F11" s="58">
        <f>F12</f>
        <v>67420.25</v>
      </c>
      <c r="G11" s="10">
        <f t="shared" si="0"/>
        <v>106.35221001817699</v>
      </c>
      <c r="H11" s="10">
        <f>F11/E11*100</f>
        <v>89.26878517047335</v>
      </c>
    </row>
    <row r="12" spans="1:8" ht="30" customHeight="1">
      <c r="A12" s="42">
        <v>6381</v>
      </c>
      <c r="B12" s="43" t="s">
        <v>155</v>
      </c>
      <c r="C12" s="59">
        <v>63393.37</v>
      </c>
      <c r="D12" s="59">
        <v>75525</v>
      </c>
      <c r="E12" s="59">
        <v>75525</v>
      </c>
      <c r="F12" s="59">
        <v>67420.25</v>
      </c>
      <c r="G12" s="10">
        <f t="shared" si="0"/>
        <v>106.35221001817699</v>
      </c>
      <c r="H12" s="10"/>
    </row>
    <row r="13" spans="1:8" ht="30" customHeight="1">
      <c r="A13" s="38">
        <v>64</v>
      </c>
      <c r="B13" s="39" t="s">
        <v>157</v>
      </c>
      <c r="C13" s="58">
        <f>SUM(C14,C16)</f>
        <v>10.07</v>
      </c>
      <c r="D13" s="58">
        <f>SUM(D14,D16)</f>
        <v>10</v>
      </c>
      <c r="E13" s="58">
        <f>SUM(E14,E16)</f>
        <v>10</v>
      </c>
      <c r="F13" s="58">
        <f>SUM(F14,F16)</f>
        <v>2.66</v>
      </c>
      <c r="G13" s="10">
        <f t="shared" si="0"/>
        <v>26.41509433962264</v>
      </c>
      <c r="H13" s="10">
        <f>F13/E13*100</f>
        <v>26.6</v>
      </c>
    </row>
    <row r="14" spans="1:8" s="41" customFormat="1" ht="30" customHeight="1">
      <c r="A14" s="38">
        <v>641</v>
      </c>
      <c r="B14" s="39" t="s">
        <v>158</v>
      </c>
      <c r="C14" s="58">
        <f>C15</f>
        <v>10.07</v>
      </c>
      <c r="D14" s="58">
        <f>D15</f>
        <v>10</v>
      </c>
      <c r="E14" s="58">
        <f>E15</f>
        <v>10</v>
      </c>
      <c r="F14" s="58">
        <f>F15</f>
        <v>2.66</v>
      </c>
      <c r="G14" s="10">
        <f t="shared" si="0"/>
        <v>26.41509433962264</v>
      </c>
      <c r="H14" s="10">
        <f>F14/E14*100</f>
        <v>26.6</v>
      </c>
    </row>
    <row r="15" spans="1:8" ht="30" customHeight="1">
      <c r="A15" s="42">
        <v>6413</v>
      </c>
      <c r="B15" s="43" t="s">
        <v>172</v>
      </c>
      <c r="C15" s="59">
        <v>10.07</v>
      </c>
      <c r="D15" s="59">
        <v>10</v>
      </c>
      <c r="E15" s="59">
        <v>10</v>
      </c>
      <c r="F15" s="59">
        <v>2.66</v>
      </c>
      <c r="G15" s="10">
        <f t="shared" si="0"/>
        <v>26.41509433962264</v>
      </c>
      <c r="H15" s="17"/>
    </row>
    <row r="16" spans="1:8" s="41" customFormat="1" ht="30" customHeight="1">
      <c r="A16" s="38">
        <v>642</v>
      </c>
      <c r="B16" s="39" t="s">
        <v>159</v>
      </c>
      <c r="C16" s="58">
        <f>C17</f>
        <v>0</v>
      </c>
      <c r="D16" s="58">
        <f>D17</f>
        <v>0</v>
      </c>
      <c r="E16" s="58">
        <f>E17</f>
        <v>0</v>
      </c>
      <c r="F16" s="58">
        <f>F17</f>
        <v>0</v>
      </c>
      <c r="G16" s="10" t="e">
        <f t="shared" si="0"/>
        <v>#DIV/0!</v>
      </c>
      <c r="H16" s="10" t="e">
        <f>F16/E16*100</f>
        <v>#DIV/0!</v>
      </c>
    </row>
    <row r="17" spans="1:8" ht="30" customHeight="1">
      <c r="A17" s="42">
        <v>6422</v>
      </c>
      <c r="B17" s="43" t="s">
        <v>173</v>
      </c>
      <c r="C17" s="59">
        <v>0</v>
      </c>
      <c r="D17" s="59"/>
      <c r="E17" s="59"/>
      <c r="F17" s="59">
        <v>0</v>
      </c>
      <c r="G17" s="10" t="e">
        <f t="shared" si="0"/>
        <v>#DIV/0!</v>
      </c>
      <c r="H17" s="17"/>
    </row>
    <row r="18" spans="1:8" s="41" customFormat="1" ht="30" customHeight="1">
      <c r="A18" s="38">
        <v>65</v>
      </c>
      <c r="B18" s="39" t="s">
        <v>160</v>
      </c>
      <c r="C18" s="58">
        <f>C19</f>
        <v>494.39</v>
      </c>
      <c r="D18" s="58">
        <f aca="true" t="shared" si="1" ref="D18:F19">D19</f>
        <v>18000</v>
      </c>
      <c r="E18" s="58">
        <f t="shared" si="1"/>
        <v>18000</v>
      </c>
      <c r="F18" s="58">
        <f t="shared" si="1"/>
        <v>12313.57</v>
      </c>
      <c r="G18" s="10">
        <f t="shared" si="0"/>
        <v>2490.6591961811523</v>
      </c>
      <c r="H18" s="10">
        <f aca="true" t="shared" si="2" ref="H18:H27">F18/E18*100</f>
        <v>68.40872222222222</v>
      </c>
    </row>
    <row r="19" spans="1:17" s="47" customFormat="1" ht="30" customHeight="1">
      <c r="A19" s="38">
        <v>652</v>
      </c>
      <c r="B19" s="39" t="s">
        <v>87</v>
      </c>
      <c r="C19" s="58">
        <f>C20</f>
        <v>494.39</v>
      </c>
      <c r="D19" s="58">
        <f t="shared" si="1"/>
        <v>18000</v>
      </c>
      <c r="E19" s="58">
        <f t="shared" si="1"/>
        <v>18000</v>
      </c>
      <c r="F19" s="58">
        <f t="shared" si="1"/>
        <v>12313.57</v>
      </c>
      <c r="G19" s="10">
        <f t="shared" si="0"/>
        <v>2490.6591961811523</v>
      </c>
      <c r="H19" s="10">
        <f t="shared" si="2"/>
        <v>68.40872222222222</v>
      </c>
      <c r="I19" s="45"/>
      <c r="J19" s="45"/>
      <c r="K19" s="45"/>
      <c r="L19" s="45"/>
      <c r="M19" s="45"/>
      <c r="N19" s="46"/>
      <c r="O19" s="46"/>
      <c r="P19" s="46"/>
      <c r="Q19" s="46"/>
    </row>
    <row r="20" spans="1:17" s="41" customFormat="1" ht="30" customHeight="1">
      <c r="A20" s="42">
        <v>6526</v>
      </c>
      <c r="B20" s="43" t="s">
        <v>88</v>
      </c>
      <c r="C20" s="59">
        <v>494.39</v>
      </c>
      <c r="D20" s="59">
        <v>18000</v>
      </c>
      <c r="E20" s="59">
        <v>18000</v>
      </c>
      <c r="F20" s="59">
        <v>12313.57</v>
      </c>
      <c r="G20" s="10">
        <f t="shared" si="0"/>
        <v>2490.6591961811523</v>
      </c>
      <c r="H20" s="10"/>
      <c r="I20" s="48"/>
      <c r="J20" s="48"/>
      <c r="K20" s="48"/>
      <c r="L20" s="48"/>
      <c r="M20" s="48"/>
      <c r="N20" s="48"/>
      <c r="O20" s="48"/>
      <c r="P20" s="49"/>
      <c r="Q20" s="49"/>
    </row>
    <row r="21" spans="1:8" ht="30" customHeight="1">
      <c r="A21" s="38">
        <v>66</v>
      </c>
      <c r="B21" s="39" t="s">
        <v>85</v>
      </c>
      <c r="C21" s="58">
        <f>SUM(C22,C24)</f>
        <v>0</v>
      </c>
      <c r="D21" s="58">
        <f>SUM(D22,D24)</f>
        <v>0</v>
      </c>
      <c r="E21" s="58">
        <f>SUM(E22,E24)</f>
        <v>0</v>
      </c>
      <c r="F21" s="58">
        <f>SUM(F22,F24)</f>
        <v>0</v>
      </c>
      <c r="G21" s="10" t="e">
        <f t="shared" si="0"/>
        <v>#DIV/0!</v>
      </c>
      <c r="H21" s="10" t="e">
        <f t="shared" si="2"/>
        <v>#DIV/0!</v>
      </c>
    </row>
    <row r="22" spans="1:8" s="41" customFormat="1" ht="30" customHeight="1">
      <c r="A22" s="38">
        <v>661</v>
      </c>
      <c r="B22" s="39" t="s">
        <v>162</v>
      </c>
      <c r="C22" s="58">
        <f>C23</f>
        <v>0</v>
      </c>
      <c r="D22" s="58">
        <f>D23</f>
        <v>0</v>
      </c>
      <c r="E22" s="58">
        <f>E23</f>
        <v>0</v>
      </c>
      <c r="F22" s="58">
        <f>F23</f>
        <v>0</v>
      </c>
      <c r="G22" s="10" t="e">
        <f t="shared" si="0"/>
        <v>#DIV/0!</v>
      </c>
      <c r="H22" s="10" t="e">
        <f t="shared" si="2"/>
        <v>#DIV/0!</v>
      </c>
    </row>
    <row r="23" spans="1:8" ht="30" customHeight="1">
      <c r="A23" s="42">
        <v>6615</v>
      </c>
      <c r="B23" s="43" t="s">
        <v>161</v>
      </c>
      <c r="C23" s="59">
        <v>0</v>
      </c>
      <c r="D23" s="59">
        <v>0</v>
      </c>
      <c r="E23" s="59">
        <v>0</v>
      </c>
      <c r="F23" s="59">
        <v>0</v>
      </c>
      <c r="G23" s="10" t="e">
        <f t="shared" si="0"/>
        <v>#DIV/0!</v>
      </c>
      <c r="H23" s="10"/>
    </row>
    <row r="24" spans="1:8" s="41" customFormat="1" ht="30" customHeight="1">
      <c r="A24" s="38">
        <v>663</v>
      </c>
      <c r="B24" s="39" t="s">
        <v>86</v>
      </c>
      <c r="C24" s="58">
        <f>C25</f>
        <v>0</v>
      </c>
      <c r="D24" s="58">
        <f>D25</f>
        <v>0</v>
      </c>
      <c r="E24" s="58">
        <f>E25</f>
        <v>0</v>
      </c>
      <c r="F24" s="58">
        <f>F25</f>
        <v>0</v>
      </c>
      <c r="G24" s="10" t="e">
        <f t="shared" si="0"/>
        <v>#DIV/0!</v>
      </c>
      <c r="H24" s="10" t="e">
        <f t="shared" si="2"/>
        <v>#DIV/0!</v>
      </c>
    </row>
    <row r="25" spans="1:8" ht="30" customHeight="1">
      <c r="A25" s="42">
        <v>6631</v>
      </c>
      <c r="B25" s="43" t="s">
        <v>163</v>
      </c>
      <c r="C25" s="59">
        <v>0</v>
      </c>
      <c r="D25" s="59">
        <v>0</v>
      </c>
      <c r="E25" s="59">
        <v>0</v>
      </c>
      <c r="F25" s="59">
        <v>0</v>
      </c>
      <c r="G25" s="10" t="e">
        <f t="shared" si="0"/>
        <v>#DIV/0!</v>
      </c>
      <c r="H25" s="10"/>
    </row>
    <row r="26" spans="1:8" ht="30" customHeight="1">
      <c r="A26" s="38">
        <v>67</v>
      </c>
      <c r="B26" s="39" t="s">
        <v>82</v>
      </c>
      <c r="C26" s="58">
        <f>C27</f>
        <v>477431.49</v>
      </c>
      <c r="D26" s="58">
        <f>D27</f>
        <v>667371</v>
      </c>
      <c r="E26" s="58">
        <f>E27</f>
        <v>667371</v>
      </c>
      <c r="F26" s="58">
        <f>F27</f>
        <v>650226.37</v>
      </c>
      <c r="G26" s="10">
        <f t="shared" si="0"/>
        <v>136.19260220979558</v>
      </c>
      <c r="H26" s="10">
        <f t="shared" si="2"/>
        <v>97.43101962776328</v>
      </c>
    </row>
    <row r="27" spans="1:8" ht="30" customHeight="1">
      <c r="A27" s="38">
        <v>671</v>
      </c>
      <c r="B27" s="39" t="s">
        <v>156</v>
      </c>
      <c r="C27" s="58">
        <f>SUM(C28:C29)</f>
        <v>477431.49</v>
      </c>
      <c r="D27" s="58">
        <f>SUM(D28:D29)</f>
        <v>667371</v>
      </c>
      <c r="E27" s="58">
        <f>SUM(E28:E29)</f>
        <v>667371</v>
      </c>
      <c r="F27" s="58">
        <f>SUM(F28:F29)</f>
        <v>650226.37</v>
      </c>
      <c r="G27" s="10">
        <f t="shared" si="0"/>
        <v>136.19260220979558</v>
      </c>
      <c r="H27" s="10">
        <f t="shared" si="2"/>
        <v>97.43101962776328</v>
      </c>
    </row>
    <row r="28" spans="1:8" ht="30" customHeight="1">
      <c r="A28" s="42">
        <v>6711</v>
      </c>
      <c r="B28" s="43" t="s">
        <v>83</v>
      </c>
      <c r="C28" s="59">
        <v>477431.49</v>
      </c>
      <c r="D28" s="59">
        <v>663371</v>
      </c>
      <c r="E28" s="59">
        <v>663371</v>
      </c>
      <c r="F28" s="59">
        <v>646226.37</v>
      </c>
      <c r="G28" s="10">
        <f t="shared" si="0"/>
        <v>135.3547856677824</v>
      </c>
      <c r="H28" s="10"/>
    </row>
    <row r="29" spans="1:9" ht="37.5" customHeight="1">
      <c r="A29" s="42">
        <v>6712</v>
      </c>
      <c r="B29" s="85" t="s">
        <v>84</v>
      </c>
      <c r="C29" s="59">
        <v>0</v>
      </c>
      <c r="D29" s="59">
        <v>4000</v>
      </c>
      <c r="E29" s="59">
        <v>4000</v>
      </c>
      <c r="F29" s="59">
        <v>4000</v>
      </c>
      <c r="G29" s="10" t="e">
        <f t="shared" si="0"/>
        <v>#DIV/0!</v>
      </c>
      <c r="H29" s="10"/>
      <c r="I29" s="50"/>
    </row>
    <row r="30" spans="1:9" s="41" customFormat="1" ht="30" customHeight="1">
      <c r="A30" s="96">
        <v>7</v>
      </c>
      <c r="B30" s="92" t="s">
        <v>208</v>
      </c>
      <c r="C30" s="140">
        <f>SUM(C31,C33)</f>
        <v>806.4</v>
      </c>
      <c r="D30" s="140">
        <f>SUM(D31,D33)</f>
        <v>806</v>
      </c>
      <c r="E30" s="140">
        <f>SUM(E31,E33)</f>
        <v>806</v>
      </c>
      <c r="F30" s="140">
        <f>SUM(F31,F33)</f>
        <v>806.4</v>
      </c>
      <c r="G30" s="95">
        <f t="shared" si="0"/>
        <v>100</v>
      </c>
      <c r="H30" s="95">
        <f>F30/E30*100</f>
        <v>100.04962779156328</v>
      </c>
      <c r="I30" s="50"/>
    </row>
    <row r="31" spans="1:9" s="41" customFormat="1" ht="30" customHeight="1">
      <c r="A31" s="83">
        <v>71</v>
      </c>
      <c r="B31" s="81" t="s">
        <v>209</v>
      </c>
      <c r="C31" s="141">
        <f>C32</f>
        <v>0</v>
      </c>
      <c r="D31" s="141">
        <f>D32</f>
        <v>0</v>
      </c>
      <c r="E31" s="141">
        <f>E32</f>
        <v>0</v>
      </c>
      <c r="F31" s="141">
        <f>F32</f>
        <v>0</v>
      </c>
      <c r="G31" s="10" t="e">
        <f t="shared" si="0"/>
        <v>#DIV/0!</v>
      </c>
      <c r="H31" s="10" t="e">
        <f>F31/E31*100</f>
        <v>#DIV/0!</v>
      </c>
      <c r="I31" s="50"/>
    </row>
    <row r="32" spans="1:9" ht="30" customHeight="1">
      <c r="A32" s="82">
        <v>711</v>
      </c>
      <c r="B32" s="80" t="s">
        <v>210</v>
      </c>
      <c r="C32" s="142">
        <v>0</v>
      </c>
      <c r="D32" s="59"/>
      <c r="E32" s="59"/>
      <c r="F32" s="59"/>
      <c r="G32" s="10" t="e">
        <f t="shared" si="0"/>
        <v>#DIV/0!</v>
      </c>
      <c r="H32" s="10"/>
      <c r="I32" s="50"/>
    </row>
    <row r="33" spans="1:9" s="41" customFormat="1" ht="30" customHeight="1">
      <c r="A33" s="83">
        <v>72</v>
      </c>
      <c r="B33" s="81" t="s">
        <v>211</v>
      </c>
      <c r="C33" s="141">
        <f>SUM(C34:C36)</f>
        <v>806.4</v>
      </c>
      <c r="D33" s="141">
        <f>SUM(D34:D36)</f>
        <v>806</v>
      </c>
      <c r="E33" s="141">
        <f>SUM(E34:E36)</f>
        <v>806</v>
      </c>
      <c r="F33" s="141">
        <f>SUM(F34:F36)</f>
        <v>806.4</v>
      </c>
      <c r="G33" s="10">
        <f t="shared" si="0"/>
        <v>100</v>
      </c>
      <c r="H33" s="10">
        <f>F33/E33*100</f>
        <v>100.04962779156328</v>
      </c>
      <c r="I33" s="50"/>
    </row>
    <row r="34" spans="1:9" ht="30" customHeight="1">
      <c r="A34" s="82">
        <v>721</v>
      </c>
      <c r="B34" s="80" t="s">
        <v>212</v>
      </c>
      <c r="C34" s="142">
        <v>806.4</v>
      </c>
      <c r="D34" s="59">
        <v>806</v>
      </c>
      <c r="E34" s="59">
        <v>806</v>
      </c>
      <c r="F34" s="59">
        <v>806.4</v>
      </c>
      <c r="G34" s="10">
        <f t="shared" si="0"/>
        <v>100</v>
      </c>
      <c r="H34" s="10"/>
      <c r="I34" s="50"/>
    </row>
    <row r="35" spans="1:9" ht="30" customHeight="1">
      <c r="A35" s="82">
        <v>722</v>
      </c>
      <c r="B35" s="80" t="s">
        <v>213</v>
      </c>
      <c r="C35" s="142">
        <v>0</v>
      </c>
      <c r="D35" s="59"/>
      <c r="E35" s="59"/>
      <c r="F35" s="59"/>
      <c r="G35" s="10" t="e">
        <f t="shared" si="0"/>
        <v>#DIV/0!</v>
      </c>
      <c r="H35" s="10"/>
      <c r="I35" s="50"/>
    </row>
    <row r="36" spans="1:9" ht="30" customHeight="1">
      <c r="A36" s="87">
        <v>723</v>
      </c>
      <c r="B36" s="88" t="s">
        <v>214</v>
      </c>
      <c r="C36" s="143">
        <v>0</v>
      </c>
      <c r="D36" s="144"/>
      <c r="E36" s="144"/>
      <c r="F36" s="144"/>
      <c r="G36" s="10" t="e">
        <f t="shared" si="0"/>
        <v>#DIV/0!</v>
      </c>
      <c r="H36" s="10"/>
      <c r="I36" s="50"/>
    </row>
    <row r="37" spans="1:9" s="41" customFormat="1" ht="30" customHeight="1">
      <c r="A37" s="91">
        <v>8</v>
      </c>
      <c r="B37" s="92" t="s">
        <v>215</v>
      </c>
      <c r="C37" s="139">
        <f>SUM(C38,C40,C42)</f>
        <v>0</v>
      </c>
      <c r="D37" s="139">
        <f>SUM(D38,D40,D42)</f>
        <v>0</v>
      </c>
      <c r="E37" s="139">
        <f>SUM(E38,E40,E42)</f>
        <v>0</v>
      </c>
      <c r="F37" s="139">
        <f>SUM(F38,F40,F42)</f>
        <v>0</v>
      </c>
      <c r="G37" s="95" t="e">
        <f t="shared" si="0"/>
        <v>#DIV/0!</v>
      </c>
      <c r="H37" s="95" t="e">
        <f>F37/E37*100</f>
        <v>#DIV/0!</v>
      </c>
      <c r="I37" s="50"/>
    </row>
    <row r="38" spans="1:9" s="41" customFormat="1" ht="30" customHeight="1">
      <c r="A38" s="89">
        <v>81</v>
      </c>
      <c r="B38" s="81" t="s">
        <v>216</v>
      </c>
      <c r="C38" s="58">
        <f>SUM(C39:C39)</f>
        <v>0</v>
      </c>
      <c r="D38" s="58">
        <f>SUM(D39:D39)</f>
        <v>0</v>
      </c>
      <c r="E38" s="58">
        <f>SUM(E39:E39)</f>
        <v>0</v>
      </c>
      <c r="F38" s="58">
        <f>SUM(F39:F39)</f>
        <v>0</v>
      </c>
      <c r="G38" s="10" t="e">
        <f t="shared" si="0"/>
        <v>#DIV/0!</v>
      </c>
      <c r="H38" s="10" t="e">
        <f>F38/E38*100</f>
        <v>#DIV/0!</v>
      </c>
      <c r="I38" s="50"/>
    </row>
    <row r="39" spans="1:9" ht="30" customHeight="1">
      <c r="A39" s="90">
        <v>818</v>
      </c>
      <c r="B39" s="80" t="s">
        <v>217</v>
      </c>
      <c r="C39" s="59">
        <v>0</v>
      </c>
      <c r="D39" s="59"/>
      <c r="E39" s="59"/>
      <c r="F39" s="59"/>
      <c r="G39" s="10" t="e">
        <f t="shared" si="0"/>
        <v>#DIV/0!</v>
      </c>
      <c r="H39" s="10"/>
      <c r="I39" s="50"/>
    </row>
    <row r="40" spans="1:9" s="41" customFormat="1" ht="30" customHeight="1">
      <c r="A40" s="89">
        <v>83</v>
      </c>
      <c r="B40" s="81" t="s">
        <v>218</v>
      </c>
      <c r="C40" s="58">
        <f>C41</f>
        <v>0</v>
      </c>
      <c r="D40" s="58">
        <f>D41</f>
        <v>0</v>
      </c>
      <c r="E40" s="58">
        <f>E41</f>
        <v>0</v>
      </c>
      <c r="F40" s="58"/>
      <c r="G40" s="10" t="e">
        <f t="shared" si="0"/>
        <v>#DIV/0!</v>
      </c>
      <c r="H40" s="10" t="e">
        <f>F40/E40*100</f>
        <v>#DIV/0!</v>
      </c>
      <c r="I40" s="50"/>
    </row>
    <row r="41" spans="1:9" ht="30" customHeight="1">
      <c r="A41" s="90">
        <v>832</v>
      </c>
      <c r="B41" s="80" t="s">
        <v>219</v>
      </c>
      <c r="C41" s="59">
        <v>0</v>
      </c>
      <c r="D41" s="59"/>
      <c r="E41" s="59"/>
      <c r="F41" s="59"/>
      <c r="G41" s="10" t="e">
        <f t="shared" si="0"/>
        <v>#DIV/0!</v>
      </c>
      <c r="H41" s="10"/>
      <c r="I41" s="50"/>
    </row>
    <row r="42" spans="1:9" s="41" customFormat="1" ht="30" customHeight="1">
      <c r="A42" s="89">
        <v>84</v>
      </c>
      <c r="B42" s="81" t="s">
        <v>220</v>
      </c>
      <c r="C42" s="58">
        <f>SUM(C43:C43)</f>
        <v>0</v>
      </c>
      <c r="D42" s="58">
        <f>SUM(D43:D43)</f>
        <v>0</v>
      </c>
      <c r="E42" s="58">
        <f>SUM(E43:E43)</f>
        <v>0</v>
      </c>
      <c r="F42" s="58"/>
      <c r="G42" s="10" t="e">
        <f t="shared" si="0"/>
        <v>#DIV/0!</v>
      </c>
      <c r="H42" s="10" t="e">
        <f>F42/E42*100</f>
        <v>#DIV/0!</v>
      </c>
      <c r="I42" s="50"/>
    </row>
    <row r="43" spans="1:9" ht="30" customHeight="1">
      <c r="A43" s="90">
        <v>844</v>
      </c>
      <c r="B43" s="80" t="s">
        <v>221</v>
      </c>
      <c r="C43" s="59">
        <v>0</v>
      </c>
      <c r="D43" s="59"/>
      <c r="E43" s="59"/>
      <c r="F43" s="59"/>
      <c r="G43" s="10" t="e">
        <f t="shared" si="0"/>
        <v>#DIV/0!</v>
      </c>
      <c r="H43" s="10"/>
      <c r="I43" s="50"/>
    </row>
    <row r="44" spans="1:8" ht="30" customHeight="1">
      <c r="A44" s="100" t="s">
        <v>92</v>
      </c>
      <c r="B44" s="101"/>
      <c r="C44" s="145">
        <f>SUM(C4,C30,C37)</f>
        <v>5834034.53</v>
      </c>
      <c r="D44" s="145">
        <f>SUM(D4,D30,D37)</f>
        <v>6708904</v>
      </c>
      <c r="E44" s="145">
        <f>SUM(E4,E30,E37)</f>
        <v>6708904</v>
      </c>
      <c r="F44" s="145">
        <f>SUM(F4,F30,F37)</f>
        <v>6615171.320000001</v>
      </c>
      <c r="G44" s="95">
        <f t="shared" si="0"/>
        <v>113.38930693644696</v>
      </c>
      <c r="H44" s="95">
        <f>F44/E44*100</f>
        <v>98.60286151061337</v>
      </c>
    </row>
    <row r="45" spans="1:8" ht="30" customHeight="1">
      <c r="A45" s="77"/>
      <c r="B45" s="52"/>
      <c r="C45" s="65"/>
      <c r="D45" s="65"/>
      <c r="E45" s="65"/>
      <c r="F45" s="65"/>
      <c r="G45" s="53"/>
      <c r="H45" s="53"/>
    </row>
    <row r="46" spans="1:8" s="57" customFormat="1" ht="20.25" customHeight="1">
      <c r="A46" s="181" t="s">
        <v>164</v>
      </c>
      <c r="B46" s="181"/>
      <c r="C46" s="181"/>
      <c r="D46" s="181"/>
      <c r="E46" s="181"/>
      <c r="F46" s="181"/>
      <c r="G46" s="181"/>
      <c r="H46" s="181"/>
    </row>
    <row r="47" spans="1:8" s="150" customFormat="1" ht="44.25" customHeight="1">
      <c r="A47" s="30" t="s">
        <v>228</v>
      </c>
      <c r="B47" s="31" t="s">
        <v>229</v>
      </c>
      <c r="C47" s="32" t="s">
        <v>227</v>
      </c>
      <c r="D47" s="33" t="s">
        <v>244</v>
      </c>
      <c r="E47" s="33" t="s">
        <v>245</v>
      </c>
      <c r="F47" s="33" t="s">
        <v>235</v>
      </c>
      <c r="G47" s="6" t="s">
        <v>79</v>
      </c>
      <c r="H47" s="6" t="s">
        <v>79</v>
      </c>
    </row>
    <row r="48" spans="1:8" s="57" customFormat="1" ht="12.75">
      <c r="A48" s="180">
        <v>1</v>
      </c>
      <c r="B48" s="180"/>
      <c r="C48" s="138">
        <v>2</v>
      </c>
      <c r="D48" s="74">
        <v>3</v>
      </c>
      <c r="E48" s="74">
        <v>4</v>
      </c>
      <c r="F48" s="74">
        <v>5</v>
      </c>
      <c r="G48" s="6" t="s">
        <v>80</v>
      </c>
      <c r="H48" s="6" t="s">
        <v>81</v>
      </c>
    </row>
    <row r="49" spans="1:8" s="57" customFormat="1" ht="20.25" customHeight="1">
      <c r="A49" s="61">
        <v>1</v>
      </c>
      <c r="B49" s="61" t="s">
        <v>165</v>
      </c>
      <c r="C49" s="51">
        <v>477431.49</v>
      </c>
      <c r="D49" s="51">
        <v>667371</v>
      </c>
      <c r="E49" s="51">
        <v>667371</v>
      </c>
      <c r="F49" s="51">
        <v>650226.37</v>
      </c>
      <c r="G49" s="10">
        <f aca="true" t="shared" si="3" ref="G49:G55">F49/C49*100</f>
        <v>136.19260220979558</v>
      </c>
      <c r="H49" s="10">
        <f aca="true" t="shared" si="4" ref="H49:H55">F49/E49*100</f>
        <v>97.43101962776328</v>
      </c>
    </row>
    <row r="50" spans="1:8" s="57" customFormat="1" ht="20.25" customHeight="1">
      <c r="A50" s="61">
        <v>2</v>
      </c>
      <c r="B50" s="61" t="s">
        <v>169</v>
      </c>
      <c r="C50" s="51">
        <v>0</v>
      </c>
      <c r="D50" s="51">
        <v>0</v>
      </c>
      <c r="E50" s="51">
        <v>0</v>
      </c>
      <c r="F50" s="51">
        <v>0</v>
      </c>
      <c r="G50" s="10" t="e">
        <f t="shared" si="3"/>
        <v>#DIV/0!</v>
      </c>
      <c r="H50" s="10" t="e">
        <f t="shared" si="4"/>
        <v>#DIV/0!</v>
      </c>
    </row>
    <row r="51" spans="1:8" s="57" customFormat="1" ht="20.25" customHeight="1">
      <c r="A51" s="61">
        <v>3</v>
      </c>
      <c r="B51" s="61" t="s">
        <v>166</v>
      </c>
      <c r="C51" s="51">
        <v>0</v>
      </c>
      <c r="D51" s="51">
        <v>0</v>
      </c>
      <c r="E51" s="51">
        <v>0</v>
      </c>
      <c r="F51" s="51">
        <v>0</v>
      </c>
      <c r="G51" s="10" t="e">
        <f t="shared" si="3"/>
        <v>#DIV/0!</v>
      </c>
      <c r="H51" s="10" t="e">
        <f t="shared" si="4"/>
        <v>#DIV/0!</v>
      </c>
    </row>
    <row r="52" spans="1:8" s="57" customFormat="1" ht="20.25" customHeight="1">
      <c r="A52" s="61">
        <v>4</v>
      </c>
      <c r="B52" s="61" t="s">
        <v>167</v>
      </c>
      <c r="C52" s="51">
        <v>504.46</v>
      </c>
      <c r="D52" s="51">
        <v>18010</v>
      </c>
      <c r="E52" s="51">
        <v>18010</v>
      </c>
      <c r="F52" s="51">
        <v>12316.23</v>
      </c>
      <c r="G52" s="10">
        <f t="shared" si="3"/>
        <v>2441.4681045077905</v>
      </c>
      <c r="H52" s="10">
        <f t="shared" si="4"/>
        <v>68.38550805108274</v>
      </c>
    </row>
    <row r="53" spans="1:8" s="57" customFormat="1" ht="20.25" customHeight="1">
      <c r="A53" s="61">
        <v>5</v>
      </c>
      <c r="B53" s="61" t="s">
        <v>168</v>
      </c>
      <c r="C53" s="51">
        <v>5355292.18</v>
      </c>
      <c r="D53" s="51">
        <v>6022717</v>
      </c>
      <c r="E53" s="51">
        <v>6022717</v>
      </c>
      <c r="F53" s="51">
        <v>5951822.32</v>
      </c>
      <c r="G53" s="10">
        <f t="shared" si="3"/>
        <v>111.13907738270221</v>
      </c>
      <c r="H53" s="10">
        <f t="shared" si="4"/>
        <v>98.82287877713664</v>
      </c>
    </row>
    <row r="54" spans="1:8" s="57" customFormat="1" ht="20.25" customHeight="1">
      <c r="A54" s="61">
        <v>7</v>
      </c>
      <c r="B54" s="61" t="s">
        <v>246</v>
      </c>
      <c r="C54" s="51">
        <v>806.4</v>
      </c>
      <c r="D54" s="51">
        <v>806</v>
      </c>
      <c r="E54" s="51">
        <v>806</v>
      </c>
      <c r="F54" s="51">
        <v>806.4</v>
      </c>
      <c r="G54" s="10">
        <f t="shared" si="3"/>
        <v>100</v>
      </c>
      <c r="H54" s="10">
        <f t="shared" si="4"/>
        <v>100.04962779156328</v>
      </c>
    </row>
    <row r="55" spans="1:8" s="60" customFormat="1" ht="20.25" customHeight="1">
      <c r="A55" s="61"/>
      <c r="B55" s="63" t="s">
        <v>170</v>
      </c>
      <c r="C55" s="64">
        <f>SUM(C49:C54)</f>
        <v>5834034.53</v>
      </c>
      <c r="D55" s="64">
        <f>SUM(D49:D54)</f>
        <v>6708904</v>
      </c>
      <c r="E55" s="64">
        <f>SUM(E49:E54)</f>
        <v>6708904</v>
      </c>
      <c r="F55" s="64">
        <f>SUM(F49:F54)</f>
        <v>6615171.32</v>
      </c>
      <c r="G55" s="10">
        <f t="shared" si="3"/>
        <v>113.38930693644696</v>
      </c>
      <c r="H55" s="10">
        <f t="shared" si="4"/>
        <v>98.60286151061337</v>
      </c>
    </row>
    <row r="56" spans="1:8" s="60" customFormat="1" ht="12.75">
      <c r="A56" s="62"/>
      <c r="B56" s="54"/>
      <c r="C56" s="69"/>
      <c r="D56" s="69"/>
      <c r="E56" s="69"/>
      <c r="F56" s="69"/>
      <c r="G56" s="55"/>
      <c r="H56" s="55"/>
    </row>
    <row r="57" spans="1:5" ht="17.25" customHeight="1">
      <c r="A57" s="4" t="s">
        <v>308</v>
      </c>
      <c r="E57" s="56" t="s">
        <v>312</v>
      </c>
    </row>
    <row r="58" ht="17.25" customHeight="1">
      <c r="A58" s="4" t="s">
        <v>309</v>
      </c>
    </row>
    <row r="59" spans="1:5" ht="17.25" customHeight="1">
      <c r="A59" s="4" t="s">
        <v>310</v>
      </c>
      <c r="D59" s="184" t="s">
        <v>314</v>
      </c>
      <c r="E59" s="185"/>
    </row>
  </sheetData>
  <sheetProtection/>
  <mergeCells count="5">
    <mergeCell ref="A1:H1"/>
    <mergeCell ref="A48:B48"/>
    <mergeCell ref="A46:H46"/>
    <mergeCell ref="A3:B3"/>
    <mergeCell ref="D59:E59"/>
  </mergeCells>
  <printOptions/>
  <pageMargins left="0.7" right="0.7" top="0.75" bottom="0.75" header="0.3" footer="0.3"/>
  <pageSetup fitToHeight="4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zoomScale="89" zoomScaleNormal="89" zoomScalePageLayoutView="0" workbookViewId="0" topLeftCell="A74">
      <selection activeCell="A1" sqref="A1:H94"/>
    </sheetView>
  </sheetViews>
  <sheetFormatPr defaultColWidth="9.140625" defaultRowHeight="12.75"/>
  <cols>
    <col min="1" max="1" width="9.28125" style="79" customWidth="1"/>
    <col min="2" max="2" width="42.28125" style="26" customWidth="1"/>
    <col min="3" max="3" width="18.421875" style="27" customWidth="1"/>
    <col min="4" max="4" width="19.00390625" style="27" customWidth="1"/>
    <col min="5" max="5" width="18.8515625" style="27" customWidth="1"/>
    <col min="6" max="6" width="18.00390625" style="27" customWidth="1"/>
    <col min="7" max="7" width="16.28125" style="28" customWidth="1"/>
    <col min="8" max="8" width="15.28125" style="29" customWidth="1"/>
    <col min="9" max="11" width="15.28125" style="26" customWidth="1"/>
    <col min="12" max="15" width="15.140625" style="26" customWidth="1"/>
    <col min="16" max="16" width="16.7109375" style="26" hidden="1" customWidth="1"/>
    <col min="17" max="17" width="16.421875" style="26" hidden="1" customWidth="1"/>
    <col min="18" max="18" width="12.57421875" style="26" hidden="1" customWidth="1"/>
    <col min="19" max="19" width="15.140625" style="26" customWidth="1"/>
    <col min="20" max="16384" width="9.140625" style="26" customWidth="1"/>
  </cols>
  <sheetData>
    <row r="1" spans="1:8" ht="22.5" customHeight="1">
      <c r="A1" s="187" t="s">
        <v>236</v>
      </c>
      <c r="B1" s="187"/>
      <c r="C1" s="187"/>
      <c r="D1" s="187"/>
      <c r="E1" s="187"/>
      <c r="F1" s="187"/>
      <c r="G1" s="187"/>
      <c r="H1" s="187"/>
    </row>
    <row r="2" spans="1:8" s="70" customFormat="1" ht="38.25">
      <c r="A2" s="76" t="s">
        <v>93</v>
      </c>
      <c r="B2" s="31" t="s">
        <v>78</v>
      </c>
      <c r="C2" s="32" t="s">
        <v>226</v>
      </c>
      <c r="D2" s="33" t="s">
        <v>233</v>
      </c>
      <c r="E2" s="33" t="s">
        <v>234</v>
      </c>
      <c r="F2" s="33" t="s">
        <v>237</v>
      </c>
      <c r="G2" s="5" t="s">
        <v>79</v>
      </c>
      <c r="H2" s="6" t="s">
        <v>79</v>
      </c>
    </row>
    <row r="3" spans="1:8" s="75" customFormat="1" ht="12.75">
      <c r="A3" s="188">
        <v>1</v>
      </c>
      <c r="B3" s="189"/>
      <c r="C3" s="35">
        <v>2</v>
      </c>
      <c r="D3" s="36">
        <v>3</v>
      </c>
      <c r="E3" s="36">
        <v>4</v>
      </c>
      <c r="F3" s="36">
        <v>5</v>
      </c>
      <c r="G3" s="36" t="s">
        <v>80</v>
      </c>
      <c r="H3" s="74" t="s">
        <v>81</v>
      </c>
    </row>
    <row r="4" spans="1:8" ht="12.75">
      <c r="A4" s="98">
        <v>3</v>
      </c>
      <c r="B4" s="102" t="s">
        <v>175</v>
      </c>
      <c r="C4" s="93">
        <f>SUM(C5,C15,C46,C50,C55)</f>
        <v>5864779.513</v>
      </c>
      <c r="D4" s="93">
        <f>SUM(D5,D15,D46,D50,D55)</f>
        <v>6690087.9399999995</v>
      </c>
      <c r="E4" s="93">
        <f>SUM(E5,E15,E46,E50,E55)</f>
        <v>6690087.9399999995</v>
      </c>
      <c r="F4" s="93">
        <f>SUM(F5,F15,F46,F50,F55)</f>
        <v>6618671.82</v>
      </c>
      <c r="G4" s="94">
        <f aca="true" t="shared" si="0" ref="G4:G69">F4/C4*100</f>
        <v>112.85457203171758</v>
      </c>
      <c r="H4" s="95">
        <f>F4/E4*100</f>
        <v>98.93250850152504</v>
      </c>
    </row>
    <row r="5" spans="1:8" ht="12.75">
      <c r="A5" s="38">
        <v>31</v>
      </c>
      <c r="B5" s="71" t="s">
        <v>94</v>
      </c>
      <c r="C5" s="40">
        <f>SUM(C6,C10,C12)</f>
        <v>5316399.343</v>
      </c>
      <c r="D5" s="40">
        <f>SUM(D6,D10,D12)</f>
        <v>5919577.34</v>
      </c>
      <c r="E5" s="40">
        <f>SUM(E6,E10,E12)</f>
        <v>5919577.34</v>
      </c>
      <c r="F5" s="40">
        <f>SUM(F6,F10,F12)</f>
        <v>5850511.43</v>
      </c>
      <c r="G5" s="9">
        <f t="shared" si="0"/>
        <v>110.04650050796607</v>
      </c>
      <c r="H5" s="10">
        <f>F5/E5*100</f>
        <v>98.83326281534823</v>
      </c>
    </row>
    <row r="6" spans="1:8" ht="12.75">
      <c r="A6" s="38">
        <v>311</v>
      </c>
      <c r="B6" s="71" t="s">
        <v>95</v>
      </c>
      <c r="C6" s="40">
        <f>SUM(C7:C9)</f>
        <v>4345924.143</v>
      </c>
      <c r="D6" s="40">
        <v>4841434</v>
      </c>
      <c r="E6" s="40">
        <v>4841175.36</v>
      </c>
      <c r="F6" s="40">
        <f>SUM(F7:F9)</f>
        <v>4785059.83</v>
      </c>
      <c r="G6" s="9">
        <f t="shared" si="0"/>
        <v>110.10454100325975</v>
      </c>
      <c r="H6" s="10">
        <f>F6/E6*100</f>
        <v>98.84086970978882</v>
      </c>
    </row>
    <row r="7" spans="1:8" ht="12.75">
      <c r="A7" s="42">
        <v>3111</v>
      </c>
      <c r="B7" s="43" t="s">
        <v>96</v>
      </c>
      <c r="C7" s="44">
        <v>4188666.47</v>
      </c>
      <c r="D7" s="44"/>
      <c r="E7" s="44"/>
      <c r="F7" s="44">
        <v>4713852.39</v>
      </c>
      <c r="G7" s="9">
        <f t="shared" si="0"/>
        <v>112.53826065554462</v>
      </c>
      <c r="H7" s="10"/>
    </row>
    <row r="8" spans="1:8" ht="12.75">
      <c r="A8" s="42">
        <v>3113</v>
      </c>
      <c r="B8" s="43" t="s">
        <v>142</v>
      </c>
      <c r="C8" s="44">
        <v>157086.72</v>
      </c>
      <c r="D8" s="44"/>
      <c r="E8" s="44"/>
      <c r="F8" s="44">
        <v>71207.44</v>
      </c>
      <c r="G8" s="9">
        <f t="shared" si="0"/>
        <v>45.330018985691474</v>
      </c>
      <c r="H8" s="10"/>
    </row>
    <row r="9" spans="1:8" ht="12.75">
      <c r="A9" s="42">
        <v>3114</v>
      </c>
      <c r="B9" s="43" t="s">
        <v>143</v>
      </c>
      <c r="C9" s="44">
        <v>170.953</v>
      </c>
      <c r="D9" s="44"/>
      <c r="E9" s="44"/>
      <c r="F9" s="44">
        <v>0</v>
      </c>
      <c r="G9" s="9">
        <f t="shared" si="0"/>
        <v>0</v>
      </c>
      <c r="H9" s="10"/>
    </row>
    <row r="10" spans="1:8" ht="12.75">
      <c r="A10" s="38">
        <v>312</v>
      </c>
      <c r="B10" s="71" t="s">
        <v>97</v>
      </c>
      <c r="C10" s="40">
        <f>SUM(C11)</f>
        <v>248485.82</v>
      </c>
      <c r="D10" s="40">
        <v>278287</v>
      </c>
      <c r="E10" s="40">
        <v>278287</v>
      </c>
      <c r="F10" s="40">
        <f>SUM(F11)</f>
        <v>271921.46</v>
      </c>
      <c r="G10" s="9">
        <f t="shared" si="0"/>
        <v>109.43137922316855</v>
      </c>
      <c r="H10" s="10">
        <f>F10/E10*100</f>
        <v>97.71259886376296</v>
      </c>
    </row>
    <row r="11" spans="1:8" ht="12.75">
      <c r="A11" s="42" t="s">
        <v>5</v>
      </c>
      <c r="B11" s="72" t="s">
        <v>97</v>
      </c>
      <c r="C11" s="44">
        <v>248485.82</v>
      </c>
      <c r="D11" s="44"/>
      <c r="E11" s="44"/>
      <c r="F11" s="44">
        <v>271921.46</v>
      </c>
      <c r="G11" s="9">
        <f t="shared" si="0"/>
        <v>109.43137922316855</v>
      </c>
      <c r="H11" s="10"/>
    </row>
    <row r="12" spans="1:8" ht="12.75">
      <c r="A12" s="38">
        <v>313</v>
      </c>
      <c r="B12" s="71" t="s">
        <v>98</v>
      </c>
      <c r="C12" s="40">
        <f>SUM(C13:C14)</f>
        <v>721989.38</v>
      </c>
      <c r="D12" s="40">
        <v>799856.34</v>
      </c>
      <c r="E12" s="40">
        <v>800114.98</v>
      </c>
      <c r="F12" s="40">
        <f>SUM(F13:F14)</f>
        <v>793530.14</v>
      </c>
      <c r="G12" s="9">
        <f t="shared" si="0"/>
        <v>109.90883827127762</v>
      </c>
      <c r="H12" s="10">
        <f>F12/E12*100</f>
        <v>99.17701328376579</v>
      </c>
    </row>
    <row r="13" spans="1:8" ht="12.75">
      <c r="A13" s="42">
        <v>3132</v>
      </c>
      <c r="B13" s="72" t="s">
        <v>99</v>
      </c>
      <c r="C13" s="44">
        <v>721989.38</v>
      </c>
      <c r="D13" s="44"/>
      <c r="E13" s="44"/>
      <c r="F13" s="44">
        <v>791676.75</v>
      </c>
      <c r="G13" s="9">
        <f t="shared" si="0"/>
        <v>109.65213227928643</v>
      </c>
      <c r="H13" s="10"/>
    </row>
    <row r="14" spans="1:8" ht="25.5">
      <c r="A14" s="42">
        <v>3133</v>
      </c>
      <c r="B14" s="72" t="s">
        <v>100</v>
      </c>
      <c r="C14" s="44">
        <v>0</v>
      </c>
      <c r="D14" s="44"/>
      <c r="E14" s="44"/>
      <c r="F14" s="44">
        <v>1853.39</v>
      </c>
      <c r="G14" s="9" t="e">
        <f t="shared" si="0"/>
        <v>#DIV/0!</v>
      </c>
      <c r="H14" s="10"/>
    </row>
    <row r="15" spans="1:8" ht="12.75">
      <c r="A15" s="38">
        <v>32</v>
      </c>
      <c r="B15" s="71" t="s">
        <v>101</v>
      </c>
      <c r="C15" s="40">
        <f>SUM(C16,C20,C27,C37,C39)</f>
        <v>545002.44</v>
      </c>
      <c r="D15" s="40">
        <f>D16+D20+D27+D39</f>
        <v>728520.5999999999</v>
      </c>
      <c r="E15" s="40">
        <f>E16+E20+E27+E39</f>
        <v>728520.5999999999</v>
      </c>
      <c r="F15" s="40">
        <f>SUM(F16,F20,F27,F37,F39)</f>
        <v>727787.11</v>
      </c>
      <c r="G15" s="9">
        <f t="shared" si="0"/>
        <v>133.53832140641427</v>
      </c>
      <c r="H15" s="10">
        <f>F15/E15*100</f>
        <v>99.89931787790216</v>
      </c>
    </row>
    <row r="16" spans="1:8" ht="12.75">
      <c r="A16" s="38">
        <v>321</v>
      </c>
      <c r="B16" s="71" t="s">
        <v>102</v>
      </c>
      <c r="C16" s="40">
        <f>SUM(C17:C19)</f>
        <v>125053.36</v>
      </c>
      <c r="D16" s="40">
        <v>128181.91</v>
      </c>
      <c r="E16" s="40">
        <v>128181.91</v>
      </c>
      <c r="F16" s="40">
        <f>SUM(F17:F19)</f>
        <v>121226.62</v>
      </c>
      <c r="G16" s="9">
        <f t="shared" si="0"/>
        <v>96.93991428938814</v>
      </c>
      <c r="H16" s="10">
        <f>F16/E16*100</f>
        <v>94.57389112082976</v>
      </c>
    </row>
    <row r="17" spans="1:8" ht="12.75">
      <c r="A17" s="42" t="s">
        <v>9</v>
      </c>
      <c r="B17" s="72" t="s">
        <v>103</v>
      </c>
      <c r="C17" s="44">
        <v>3302.76</v>
      </c>
      <c r="D17" s="44"/>
      <c r="E17" s="44"/>
      <c r="F17" s="44">
        <v>3592</v>
      </c>
      <c r="G17" s="9">
        <f t="shared" si="0"/>
        <v>108.75752401022174</v>
      </c>
      <c r="H17" s="10"/>
    </row>
    <row r="18" spans="1:8" ht="25.5">
      <c r="A18" s="42" t="s">
        <v>8</v>
      </c>
      <c r="B18" s="72" t="s">
        <v>104</v>
      </c>
      <c r="C18" s="44">
        <v>117963</v>
      </c>
      <c r="D18" s="44"/>
      <c r="E18" s="44"/>
      <c r="F18" s="44">
        <v>115644.62</v>
      </c>
      <c r="G18" s="9">
        <f t="shared" si="0"/>
        <v>98.03465493417427</v>
      </c>
      <c r="H18" s="10"/>
    </row>
    <row r="19" spans="1:8" ht="12.75">
      <c r="A19" s="42">
        <v>3213</v>
      </c>
      <c r="B19" s="72" t="s">
        <v>105</v>
      </c>
      <c r="C19" s="44">
        <v>3787.6</v>
      </c>
      <c r="D19" s="44"/>
      <c r="E19" s="44"/>
      <c r="F19" s="44">
        <v>1990</v>
      </c>
      <c r="G19" s="9">
        <f t="shared" si="0"/>
        <v>52.53986693420636</v>
      </c>
      <c r="H19" s="17"/>
    </row>
    <row r="20" spans="1:8" ht="12.75">
      <c r="A20" s="38">
        <v>322</v>
      </c>
      <c r="B20" s="71" t="s">
        <v>106</v>
      </c>
      <c r="C20" s="40">
        <f>SUM(C21:C26)</f>
        <v>179616.37</v>
      </c>
      <c r="D20" s="40">
        <v>176315.8</v>
      </c>
      <c r="E20" s="40">
        <v>176315.8</v>
      </c>
      <c r="F20" s="40">
        <f>SUM(F21:F26)</f>
        <v>200320.45</v>
      </c>
      <c r="G20" s="9">
        <f t="shared" si="0"/>
        <v>111.52683355086177</v>
      </c>
      <c r="H20" s="10">
        <f>F20/E20*100</f>
        <v>113.61457679912976</v>
      </c>
    </row>
    <row r="21" spans="1:8" ht="12.75">
      <c r="A21" s="42" t="s">
        <v>50</v>
      </c>
      <c r="B21" s="72" t="s">
        <v>107</v>
      </c>
      <c r="C21" s="44">
        <v>77643.41</v>
      </c>
      <c r="D21" s="44"/>
      <c r="E21" s="44"/>
      <c r="F21" s="44">
        <v>69797.99</v>
      </c>
      <c r="G21" s="9">
        <f t="shared" si="0"/>
        <v>89.8955751685816</v>
      </c>
      <c r="H21" s="10"/>
    </row>
    <row r="22" spans="1:8" ht="12.75">
      <c r="A22" s="42">
        <v>3222</v>
      </c>
      <c r="B22" s="72" t="s">
        <v>108</v>
      </c>
      <c r="C22" s="44">
        <v>0</v>
      </c>
      <c r="D22" s="44"/>
      <c r="E22" s="44"/>
      <c r="F22" s="44">
        <v>0</v>
      </c>
      <c r="G22" s="9" t="e">
        <f t="shared" si="0"/>
        <v>#DIV/0!</v>
      </c>
      <c r="H22" s="10"/>
    </row>
    <row r="23" spans="1:8" ht="12.75">
      <c r="A23" s="42" t="s">
        <v>48</v>
      </c>
      <c r="B23" s="72" t="s">
        <v>109</v>
      </c>
      <c r="C23" s="44">
        <v>37029.5</v>
      </c>
      <c r="D23" s="44"/>
      <c r="E23" s="44"/>
      <c r="F23" s="44">
        <v>44444.17</v>
      </c>
      <c r="G23" s="9">
        <f t="shared" si="0"/>
        <v>120.0236838196573</v>
      </c>
      <c r="H23" s="10"/>
    </row>
    <row r="24" spans="1:8" ht="25.5">
      <c r="A24" s="42" t="s">
        <v>52</v>
      </c>
      <c r="B24" s="72" t="s">
        <v>110</v>
      </c>
      <c r="C24" s="44">
        <v>4000.25</v>
      </c>
      <c r="D24" s="44"/>
      <c r="E24" s="44"/>
      <c r="F24" s="44">
        <v>7298.24</v>
      </c>
      <c r="G24" s="9">
        <f t="shared" si="0"/>
        <v>182.4445972126742</v>
      </c>
      <c r="H24" s="10"/>
    </row>
    <row r="25" spans="1:8" ht="12.75">
      <c r="A25" s="42">
        <v>3225</v>
      </c>
      <c r="B25" s="72" t="s">
        <v>111</v>
      </c>
      <c r="C25" s="44">
        <v>57972.85</v>
      </c>
      <c r="D25" s="44"/>
      <c r="E25" s="44"/>
      <c r="F25" s="44">
        <v>72973.44</v>
      </c>
      <c r="G25" s="9">
        <f t="shared" si="0"/>
        <v>125.87519847652824</v>
      </c>
      <c r="H25" s="10"/>
    </row>
    <row r="26" spans="1:8" ht="12.75">
      <c r="A26" s="42">
        <v>3227</v>
      </c>
      <c r="B26" s="72" t="s">
        <v>112</v>
      </c>
      <c r="C26" s="44">
        <v>2970.36</v>
      </c>
      <c r="D26" s="44"/>
      <c r="E26" s="44"/>
      <c r="F26" s="44">
        <v>5806.61</v>
      </c>
      <c r="G26" s="9">
        <f t="shared" si="0"/>
        <v>195.48505905008145</v>
      </c>
      <c r="H26" s="10"/>
    </row>
    <row r="27" spans="1:8" ht="12.75">
      <c r="A27" s="38">
        <v>323</v>
      </c>
      <c r="B27" s="71" t="s">
        <v>113</v>
      </c>
      <c r="C27" s="40">
        <f>SUM(C28:C36)</f>
        <v>208187.27999999997</v>
      </c>
      <c r="D27" s="40">
        <v>335753.71</v>
      </c>
      <c r="E27" s="40">
        <v>335753.71</v>
      </c>
      <c r="F27" s="40">
        <f>SUM(F28:F36)</f>
        <v>321927.19</v>
      </c>
      <c r="G27" s="9">
        <f t="shared" si="0"/>
        <v>154.633457913471</v>
      </c>
      <c r="H27" s="10">
        <f>F27/E27*100</f>
        <v>95.88194572742024</v>
      </c>
    </row>
    <row r="28" spans="1:8" ht="12.75">
      <c r="A28" s="42" t="s">
        <v>56</v>
      </c>
      <c r="B28" s="72" t="s">
        <v>114</v>
      </c>
      <c r="C28" s="44">
        <v>23630.27</v>
      </c>
      <c r="D28" s="44"/>
      <c r="E28" s="44"/>
      <c r="F28" s="44">
        <v>24674.46</v>
      </c>
      <c r="G28" s="9">
        <f t="shared" si="0"/>
        <v>104.41886614075928</v>
      </c>
      <c r="H28" s="10"/>
    </row>
    <row r="29" spans="1:8" ht="12.75">
      <c r="A29" s="42" t="s">
        <v>21</v>
      </c>
      <c r="B29" s="72" t="s">
        <v>115</v>
      </c>
      <c r="C29" s="44">
        <v>67289.93</v>
      </c>
      <c r="D29" s="44"/>
      <c r="E29" s="44"/>
      <c r="F29" s="44">
        <v>183985</v>
      </c>
      <c r="G29" s="9">
        <f t="shared" si="0"/>
        <v>273.4212979564699</v>
      </c>
      <c r="H29" s="10"/>
    </row>
    <row r="30" spans="1:8" ht="12.75">
      <c r="A30" s="42">
        <v>3233</v>
      </c>
      <c r="B30" s="72" t="s">
        <v>151</v>
      </c>
      <c r="C30" s="44">
        <v>1920</v>
      </c>
      <c r="D30" s="44"/>
      <c r="E30" s="44"/>
      <c r="F30" s="44">
        <v>0</v>
      </c>
      <c r="G30" s="9">
        <f t="shared" si="0"/>
        <v>0</v>
      </c>
      <c r="H30" s="10"/>
    </row>
    <row r="31" spans="1:8" ht="12.75">
      <c r="A31" s="42" t="s">
        <v>46</v>
      </c>
      <c r="B31" s="72" t="s">
        <v>116</v>
      </c>
      <c r="C31" s="44">
        <v>22734.79</v>
      </c>
      <c r="D31" s="44"/>
      <c r="E31" s="44"/>
      <c r="F31" s="44">
        <v>23852.24</v>
      </c>
      <c r="G31" s="9">
        <f t="shared" si="0"/>
        <v>104.91515426357579</v>
      </c>
      <c r="H31" s="17"/>
    </row>
    <row r="32" spans="1:8" ht="12.75">
      <c r="A32" s="42">
        <v>3235</v>
      </c>
      <c r="B32" s="72" t="s">
        <v>117</v>
      </c>
      <c r="C32" s="44">
        <v>46853.71</v>
      </c>
      <c r="D32" s="44"/>
      <c r="E32" s="44"/>
      <c r="F32" s="44">
        <v>24422.43</v>
      </c>
      <c r="G32" s="9">
        <f t="shared" si="0"/>
        <v>52.1248584156943</v>
      </c>
      <c r="H32" s="17"/>
    </row>
    <row r="33" spans="1:8" ht="12.75">
      <c r="A33" s="42">
        <v>3236</v>
      </c>
      <c r="B33" s="72" t="s">
        <v>118</v>
      </c>
      <c r="C33" s="44">
        <v>9140</v>
      </c>
      <c r="D33" s="44"/>
      <c r="E33" s="44"/>
      <c r="F33" s="44">
        <v>18595</v>
      </c>
      <c r="G33" s="9">
        <f t="shared" si="0"/>
        <v>203.44638949671773</v>
      </c>
      <c r="H33" s="17"/>
    </row>
    <row r="34" spans="1:8" ht="12.75">
      <c r="A34" s="42">
        <v>3237</v>
      </c>
      <c r="B34" s="72" t="s">
        <v>119</v>
      </c>
      <c r="C34" s="44">
        <v>19783.24</v>
      </c>
      <c r="D34" s="44"/>
      <c r="E34" s="44"/>
      <c r="F34" s="44">
        <v>17560</v>
      </c>
      <c r="G34" s="9">
        <f t="shared" si="0"/>
        <v>88.76200258400544</v>
      </c>
      <c r="H34" s="17"/>
    </row>
    <row r="35" spans="1:8" ht="12.75">
      <c r="A35" s="42" t="s">
        <v>30</v>
      </c>
      <c r="B35" s="72" t="s">
        <v>120</v>
      </c>
      <c r="C35" s="44">
        <v>9489.34</v>
      </c>
      <c r="D35" s="44"/>
      <c r="E35" s="44"/>
      <c r="F35" s="44">
        <v>24420.56</v>
      </c>
      <c r="G35" s="9">
        <f t="shared" si="0"/>
        <v>257.34729707229377</v>
      </c>
      <c r="H35" s="17"/>
    </row>
    <row r="36" spans="1:8" ht="12.75">
      <c r="A36" s="42" t="s">
        <v>19</v>
      </c>
      <c r="B36" s="72" t="s">
        <v>121</v>
      </c>
      <c r="C36" s="44">
        <v>7346</v>
      </c>
      <c r="D36" s="44"/>
      <c r="E36" s="44"/>
      <c r="F36" s="44">
        <v>4417.5</v>
      </c>
      <c r="G36" s="9">
        <f t="shared" si="0"/>
        <v>60.134767220255924</v>
      </c>
      <c r="H36" s="17"/>
    </row>
    <row r="37" spans="1:8" ht="25.5">
      <c r="A37" s="38">
        <v>324</v>
      </c>
      <c r="B37" s="71" t="s">
        <v>122</v>
      </c>
      <c r="C37" s="40">
        <f>SUM(C38)</f>
        <v>100</v>
      </c>
      <c r="D37" s="40">
        <v>0</v>
      </c>
      <c r="E37" s="40">
        <f>SUM(E38)</f>
        <v>0</v>
      </c>
      <c r="F37" s="40">
        <f>SUM(F38)</f>
        <v>0</v>
      </c>
      <c r="G37" s="9">
        <f t="shared" si="0"/>
        <v>0</v>
      </c>
      <c r="H37" s="10" t="e">
        <f>F37/E37*100</f>
        <v>#DIV/0!</v>
      </c>
    </row>
    <row r="38" spans="1:8" ht="25.5">
      <c r="A38" s="42">
        <v>3241</v>
      </c>
      <c r="B38" s="72" t="s">
        <v>122</v>
      </c>
      <c r="C38" s="44">
        <v>100</v>
      </c>
      <c r="D38" s="44"/>
      <c r="E38" s="44"/>
      <c r="F38" s="44">
        <v>0</v>
      </c>
      <c r="G38" s="9">
        <f t="shared" si="0"/>
        <v>0</v>
      </c>
      <c r="H38" s="10" t="e">
        <f>F38/E38*100</f>
        <v>#DIV/0!</v>
      </c>
    </row>
    <row r="39" spans="1:8" ht="12.75">
      <c r="A39" s="38">
        <v>329</v>
      </c>
      <c r="B39" s="71" t="s">
        <v>123</v>
      </c>
      <c r="C39" s="40">
        <f>SUM(C40:C45)</f>
        <v>32045.429999999997</v>
      </c>
      <c r="D39" s="40">
        <v>88269.18</v>
      </c>
      <c r="E39" s="40">
        <v>88269.18</v>
      </c>
      <c r="F39" s="40">
        <f>SUM(F40:F45)</f>
        <v>84312.84999999999</v>
      </c>
      <c r="G39" s="9">
        <f t="shared" si="0"/>
        <v>263.10413060458234</v>
      </c>
      <c r="H39" s="10">
        <f>F39/E39*100</f>
        <v>95.51788064644987</v>
      </c>
    </row>
    <row r="40" spans="1:8" ht="12.75">
      <c r="A40" s="42">
        <v>3292</v>
      </c>
      <c r="B40" s="72" t="s">
        <v>124</v>
      </c>
      <c r="C40" s="44">
        <v>7556.07</v>
      </c>
      <c r="D40" s="44"/>
      <c r="E40" s="44"/>
      <c r="F40" s="44">
        <v>7755.34</v>
      </c>
      <c r="G40" s="9">
        <f t="shared" si="0"/>
        <v>102.63721749533818</v>
      </c>
      <c r="H40" s="17"/>
    </row>
    <row r="41" spans="1:8" ht="12.75">
      <c r="A41" s="42" t="s">
        <v>141</v>
      </c>
      <c r="B41" s="72" t="s">
        <v>125</v>
      </c>
      <c r="C41" s="44">
        <v>70.6</v>
      </c>
      <c r="D41" s="44"/>
      <c r="E41" s="44"/>
      <c r="F41" s="44">
        <v>0</v>
      </c>
      <c r="G41" s="9">
        <f t="shared" si="0"/>
        <v>0</v>
      </c>
      <c r="H41" s="17"/>
    </row>
    <row r="42" spans="1:8" ht="12.75">
      <c r="A42" s="42">
        <v>3294</v>
      </c>
      <c r="B42" s="72" t="s">
        <v>126</v>
      </c>
      <c r="C42" s="44">
        <v>250</v>
      </c>
      <c r="D42" s="44"/>
      <c r="E42" s="44"/>
      <c r="F42" s="44">
        <v>250</v>
      </c>
      <c r="G42" s="9">
        <f t="shared" si="0"/>
        <v>100</v>
      </c>
      <c r="H42" s="17"/>
    </row>
    <row r="43" spans="1:8" ht="12.75">
      <c r="A43" s="42">
        <v>3295</v>
      </c>
      <c r="B43" s="72" t="s">
        <v>127</v>
      </c>
      <c r="C43" s="44">
        <v>22800</v>
      </c>
      <c r="D43" s="44"/>
      <c r="E43" s="44"/>
      <c r="F43" s="44">
        <v>32645</v>
      </c>
      <c r="G43" s="9">
        <f t="shared" si="0"/>
        <v>143.1798245614035</v>
      </c>
      <c r="H43" s="17"/>
    </row>
    <row r="44" spans="1:8" ht="12.75">
      <c r="A44" s="42">
        <v>3296</v>
      </c>
      <c r="B44" s="72" t="s">
        <v>305</v>
      </c>
      <c r="C44" s="44"/>
      <c r="D44" s="44"/>
      <c r="E44" s="44"/>
      <c r="F44" s="44">
        <v>42781.25</v>
      </c>
      <c r="G44" s="9"/>
      <c r="H44" s="17"/>
    </row>
    <row r="45" spans="1:8" ht="12.75">
      <c r="A45" s="42" t="s">
        <v>16</v>
      </c>
      <c r="B45" s="72" t="s">
        <v>123</v>
      </c>
      <c r="C45" s="44">
        <v>1368.76</v>
      </c>
      <c r="D45" s="44"/>
      <c r="E45" s="44"/>
      <c r="F45" s="44">
        <v>881.26</v>
      </c>
      <c r="G45" s="9">
        <f t="shared" si="0"/>
        <v>64.38382185335632</v>
      </c>
      <c r="H45" s="17"/>
    </row>
    <row r="46" spans="1:8" ht="12.75">
      <c r="A46" s="38">
        <v>34</v>
      </c>
      <c r="B46" s="71" t="s">
        <v>128</v>
      </c>
      <c r="C46" s="40">
        <f>SUM(C47)</f>
        <v>3377.73</v>
      </c>
      <c r="D46" s="40">
        <f>SUM(D47)</f>
        <v>41990</v>
      </c>
      <c r="E46" s="40">
        <f>E47</f>
        <v>41990</v>
      </c>
      <c r="F46" s="40">
        <f>SUM(F47)</f>
        <v>40373.280000000006</v>
      </c>
      <c r="G46" s="9">
        <f t="shared" si="0"/>
        <v>1195.278485847004</v>
      </c>
      <c r="H46" s="10">
        <f>F46/E46*100</f>
        <v>96.14974994046203</v>
      </c>
    </row>
    <row r="47" spans="1:8" ht="12.75">
      <c r="A47" s="38">
        <v>343</v>
      </c>
      <c r="B47" s="71" t="s">
        <v>129</v>
      </c>
      <c r="C47" s="40">
        <f>SUM(C48)</f>
        <v>3377.73</v>
      </c>
      <c r="D47" s="40">
        <v>41990</v>
      </c>
      <c r="E47" s="40">
        <v>41990</v>
      </c>
      <c r="F47" s="40">
        <f>F48+F49</f>
        <v>40373.280000000006</v>
      </c>
      <c r="G47" s="9">
        <f t="shared" si="0"/>
        <v>1195.278485847004</v>
      </c>
      <c r="H47" s="10">
        <f>F47/E47*100</f>
        <v>96.14974994046203</v>
      </c>
    </row>
    <row r="48" spans="1:8" ht="12.75">
      <c r="A48" s="42" t="s">
        <v>35</v>
      </c>
      <c r="B48" s="72" t="s">
        <v>130</v>
      </c>
      <c r="C48" s="44">
        <v>3377.73</v>
      </c>
      <c r="D48" s="44"/>
      <c r="E48" s="44"/>
      <c r="F48" s="44">
        <v>4242.8</v>
      </c>
      <c r="G48" s="9">
        <f t="shared" si="0"/>
        <v>125.61098726067507</v>
      </c>
      <c r="H48" s="10"/>
    </row>
    <row r="49" spans="1:8" ht="12.75">
      <c r="A49" s="42">
        <v>3433</v>
      </c>
      <c r="B49" s="72" t="s">
        <v>306</v>
      </c>
      <c r="C49" s="44"/>
      <c r="D49" s="44"/>
      <c r="E49" s="44"/>
      <c r="F49" s="44">
        <v>36130.48</v>
      </c>
      <c r="G49" s="9"/>
      <c r="H49" s="10"/>
    </row>
    <row r="50" spans="1:8" ht="25.5">
      <c r="A50" s="38">
        <v>36</v>
      </c>
      <c r="B50" s="71" t="s">
        <v>144</v>
      </c>
      <c r="C50" s="40">
        <f>SUM(C51)</f>
        <v>0</v>
      </c>
      <c r="D50" s="40">
        <f>D51+D53</f>
        <v>0</v>
      </c>
      <c r="E50" s="40">
        <f>E51+E53</f>
        <v>0</v>
      </c>
      <c r="F50" s="40">
        <f>F51+F53</f>
        <v>0</v>
      </c>
      <c r="G50" s="9" t="e">
        <f t="shared" si="0"/>
        <v>#DIV/0!</v>
      </c>
      <c r="H50" s="10" t="e">
        <f>F50/E50*100</f>
        <v>#DIV/0!</v>
      </c>
    </row>
    <row r="51" spans="1:8" ht="25.5">
      <c r="A51" s="38">
        <v>366</v>
      </c>
      <c r="B51" s="71" t="s">
        <v>144</v>
      </c>
      <c r="C51" s="40">
        <f>SUM(C53)</f>
        <v>0</v>
      </c>
      <c r="D51" s="40">
        <v>0</v>
      </c>
      <c r="E51" s="40">
        <v>0</v>
      </c>
      <c r="F51" s="40">
        <f>F52</f>
        <v>0</v>
      </c>
      <c r="G51" s="9" t="e">
        <f t="shared" si="0"/>
        <v>#DIV/0!</v>
      </c>
      <c r="H51" s="10" t="e">
        <f>F51/E51*100</f>
        <v>#DIV/0!</v>
      </c>
    </row>
    <row r="52" spans="1:8" ht="25.5">
      <c r="A52" s="42">
        <v>3661</v>
      </c>
      <c r="B52" s="72" t="s">
        <v>144</v>
      </c>
      <c r="C52" s="44">
        <v>0</v>
      </c>
      <c r="D52" s="44"/>
      <c r="E52" s="44"/>
      <c r="F52" s="44">
        <v>0</v>
      </c>
      <c r="G52" s="9" t="e">
        <f t="shared" si="0"/>
        <v>#DIV/0!</v>
      </c>
      <c r="H52" s="17"/>
    </row>
    <row r="53" spans="1:8" ht="25.5">
      <c r="A53" s="38">
        <v>369</v>
      </c>
      <c r="B53" s="71" t="s">
        <v>145</v>
      </c>
      <c r="C53" s="40">
        <v>0</v>
      </c>
      <c r="D53" s="40">
        <f>D54</f>
        <v>0</v>
      </c>
      <c r="E53" s="40">
        <f>E54</f>
        <v>0</v>
      </c>
      <c r="F53" s="40">
        <f>F54</f>
        <v>0</v>
      </c>
      <c r="G53" s="9" t="e">
        <f t="shared" si="0"/>
        <v>#DIV/0!</v>
      </c>
      <c r="H53" s="10" t="e">
        <f>F53/E53*100</f>
        <v>#DIV/0!</v>
      </c>
    </row>
    <row r="54" spans="1:8" ht="25.5">
      <c r="A54" s="42">
        <v>3691</v>
      </c>
      <c r="B54" s="72" t="s">
        <v>145</v>
      </c>
      <c r="C54" s="44">
        <v>0</v>
      </c>
      <c r="D54" s="44"/>
      <c r="E54" s="44"/>
      <c r="F54" s="44">
        <v>0</v>
      </c>
      <c r="G54" s="9" t="e">
        <f t="shared" si="0"/>
        <v>#DIV/0!</v>
      </c>
      <c r="H54" s="17"/>
    </row>
    <row r="55" spans="1:8" ht="25.5">
      <c r="A55" s="38">
        <v>37</v>
      </c>
      <c r="B55" s="71" t="s">
        <v>146</v>
      </c>
      <c r="C55" s="40">
        <f>SUM(C56)</f>
        <v>0</v>
      </c>
      <c r="D55" s="40">
        <f aca="true" t="shared" si="1" ref="D55:F56">SUM(D56)</f>
        <v>0</v>
      </c>
      <c r="E55" s="40">
        <f t="shared" si="1"/>
        <v>0</v>
      </c>
      <c r="F55" s="40">
        <f t="shared" si="1"/>
        <v>0</v>
      </c>
      <c r="G55" s="9" t="e">
        <f t="shared" si="0"/>
        <v>#DIV/0!</v>
      </c>
      <c r="H55" s="10" t="e">
        <f aca="true" t="shared" si="2" ref="H55:H63">F55/E55*100</f>
        <v>#DIV/0!</v>
      </c>
    </row>
    <row r="56" spans="1:8" ht="25.5">
      <c r="A56" s="38">
        <v>372</v>
      </c>
      <c r="B56" s="71" t="s">
        <v>146</v>
      </c>
      <c r="C56" s="40">
        <f>SUM(C57)</f>
        <v>0</v>
      </c>
      <c r="D56" s="40">
        <v>0</v>
      </c>
      <c r="E56" s="40">
        <v>0</v>
      </c>
      <c r="F56" s="40">
        <f t="shared" si="1"/>
        <v>0</v>
      </c>
      <c r="G56" s="9" t="e">
        <f t="shared" si="0"/>
        <v>#DIV/0!</v>
      </c>
      <c r="H56" s="10" t="e">
        <f t="shared" si="2"/>
        <v>#DIV/0!</v>
      </c>
    </row>
    <row r="57" spans="1:8" ht="25.5">
      <c r="A57" s="42">
        <v>3722</v>
      </c>
      <c r="B57" s="72" t="s">
        <v>146</v>
      </c>
      <c r="C57" s="44">
        <v>0</v>
      </c>
      <c r="D57" s="44"/>
      <c r="E57" s="44"/>
      <c r="F57" s="44">
        <v>0</v>
      </c>
      <c r="G57" s="9" t="e">
        <f t="shared" si="0"/>
        <v>#DIV/0!</v>
      </c>
      <c r="H57" s="17"/>
    </row>
    <row r="58" spans="1:8" ht="12.75">
      <c r="A58" s="98">
        <v>4</v>
      </c>
      <c r="B58" s="102" t="s">
        <v>148</v>
      </c>
      <c r="C58" s="93">
        <f>SUM(C59,C62)</f>
        <v>12394.14</v>
      </c>
      <c r="D58" s="93">
        <f>SUM(D59,D62)</f>
        <v>47678</v>
      </c>
      <c r="E58" s="93">
        <f>SUM(E59,E62)</f>
        <v>47678</v>
      </c>
      <c r="F58" s="93">
        <f>SUM(F59,F62)</f>
        <v>10304.07</v>
      </c>
      <c r="G58" s="94">
        <f t="shared" si="0"/>
        <v>83.13662747072406</v>
      </c>
      <c r="H58" s="95">
        <f t="shared" si="2"/>
        <v>21.611791601996728</v>
      </c>
    </row>
    <row r="59" spans="1:8" ht="25.5">
      <c r="A59" s="38">
        <v>41</v>
      </c>
      <c r="B59" s="71" t="s">
        <v>174</v>
      </c>
      <c r="C59" s="40">
        <f>C60</f>
        <v>0</v>
      </c>
      <c r="D59" s="40">
        <f>SUM(D60)</f>
        <v>0</v>
      </c>
      <c r="E59" s="40">
        <f>SUM(E60)</f>
        <v>0</v>
      </c>
      <c r="F59" s="40">
        <f>SUM(F60)</f>
        <v>0</v>
      </c>
      <c r="G59" s="9" t="e">
        <f t="shared" si="0"/>
        <v>#DIV/0!</v>
      </c>
      <c r="H59" s="10" t="e">
        <f t="shared" si="2"/>
        <v>#DIV/0!</v>
      </c>
    </row>
    <row r="60" spans="1:8" ht="12.75">
      <c r="A60" s="38">
        <v>412</v>
      </c>
      <c r="B60" s="71" t="s">
        <v>149</v>
      </c>
      <c r="C60" s="40">
        <f>C61</f>
        <v>0</v>
      </c>
      <c r="D60" s="40">
        <v>0</v>
      </c>
      <c r="E60" s="40">
        <v>0</v>
      </c>
      <c r="F60" s="40">
        <f>F61</f>
        <v>0</v>
      </c>
      <c r="G60" s="9" t="e">
        <f t="shared" si="0"/>
        <v>#DIV/0!</v>
      </c>
      <c r="H60" s="10" t="e">
        <f t="shared" si="2"/>
        <v>#DIV/0!</v>
      </c>
    </row>
    <row r="61" spans="1:8" ht="12.75">
      <c r="A61" s="42">
        <v>4121</v>
      </c>
      <c r="B61" s="72" t="s">
        <v>149</v>
      </c>
      <c r="C61" s="44">
        <v>0</v>
      </c>
      <c r="D61" s="44"/>
      <c r="E61" s="44"/>
      <c r="F61" s="44">
        <v>0</v>
      </c>
      <c r="G61" s="9" t="e">
        <f t="shared" si="0"/>
        <v>#DIV/0!</v>
      </c>
      <c r="H61" s="10"/>
    </row>
    <row r="62" spans="1:8" ht="25.5">
      <c r="A62" s="38">
        <v>42</v>
      </c>
      <c r="B62" s="71" t="s">
        <v>131</v>
      </c>
      <c r="C62" s="40">
        <f>C63+C71</f>
        <v>12394.14</v>
      </c>
      <c r="D62" s="40">
        <f>D63+D71</f>
        <v>47678</v>
      </c>
      <c r="E62" s="40">
        <f>E63+E71</f>
        <v>47678</v>
      </c>
      <c r="F62" s="40">
        <f>F63+F71</f>
        <v>10304.07</v>
      </c>
      <c r="G62" s="9">
        <f t="shared" si="0"/>
        <v>83.13662747072406</v>
      </c>
      <c r="H62" s="10">
        <f t="shared" si="2"/>
        <v>21.611791601996728</v>
      </c>
    </row>
    <row r="63" spans="1:8" ht="12.75">
      <c r="A63" s="38">
        <v>422</v>
      </c>
      <c r="B63" s="71" t="s">
        <v>132</v>
      </c>
      <c r="C63" s="40">
        <f>SUM(C64:C70)</f>
        <v>2987.5</v>
      </c>
      <c r="D63" s="40">
        <v>38872</v>
      </c>
      <c r="E63" s="40">
        <v>38872</v>
      </c>
      <c r="F63" s="40">
        <f>SUM(F64:F70)</f>
        <v>1600</v>
      </c>
      <c r="G63" s="9">
        <f t="shared" si="0"/>
        <v>53.55648535564853</v>
      </c>
      <c r="H63" s="10">
        <f t="shared" si="2"/>
        <v>4.116073266104136</v>
      </c>
    </row>
    <row r="64" spans="1:8" ht="12.75">
      <c r="A64" s="42" t="s">
        <v>25</v>
      </c>
      <c r="B64" s="72" t="s">
        <v>133</v>
      </c>
      <c r="C64" s="44">
        <v>2987.5</v>
      </c>
      <c r="D64" s="44"/>
      <c r="E64" s="44"/>
      <c r="F64" s="44">
        <v>1600</v>
      </c>
      <c r="G64" s="9">
        <f t="shared" si="0"/>
        <v>53.55648535564853</v>
      </c>
      <c r="H64" s="17"/>
    </row>
    <row r="65" spans="1:8" ht="12.75">
      <c r="A65" s="42">
        <v>4222</v>
      </c>
      <c r="B65" s="72" t="s">
        <v>134</v>
      </c>
      <c r="C65" s="44">
        <v>0</v>
      </c>
      <c r="D65" s="44"/>
      <c r="E65" s="44"/>
      <c r="F65" s="44">
        <v>0</v>
      </c>
      <c r="G65" s="9" t="e">
        <f t="shared" si="0"/>
        <v>#DIV/0!</v>
      </c>
      <c r="H65" s="17"/>
    </row>
    <row r="66" spans="1:8" ht="12.75">
      <c r="A66" s="42">
        <v>4223</v>
      </c>
      <c r="B66" s="72" t="s">
        <v>135</v>
      </c>
      <c r="C66" s="44">
        <v>0</v>
      </c>
      <c r="D66" s="44"/>
      <c r="E66" s="44"/>
      <c r="F66" s="44">
        <v>0</v>
      </c>
      <c r="G66" s="9" t="e">
        <f t="shared" si="0"/>
        <v>#DIV/0!</v>
      </c>
      <c r="H66" s="17"/>
    </row>
    <row r="67" spans="1:8" ht="12.75">
      <c r="A67" s="42">
        <v>4224</v>
      </c>
      <c r="B67" s="72" t="s">
        <v>136</v>
      </c>
      <c r="C67" s="44">
        <v>0</v>
      </c>
      <c r="D67" s="44"/>
      <c r="E67" s="44"/>
      <c r="F67" s="44">
        <v>0</v>
      </c>
      <c r="G67" s="9" t="e">
        <f t="shared" si="0"/>
        <v>#DIV/0!</v>
      </c>
      <c r="H67" s="17"/>
    </row>
    <row r="68" spans="1:8" ht="12.75">
      <c r="A68" s="42">
        <v>4225</v>
      </c>
      <c r="B68" s="72" t="s">
        <v>147</v>
      </c>
      <c r="C68" s="44">
        <v>0</v>
      </c>
      <c r="D68" s="44"/>
      <c r="E68" s="44"/>
      <c r="F68" s="44">
        <v>0</v>
      </c>
      <c r="G68" s="9" t="e">
        <f t="shared" si="0"/>
        <v>#DIV/0!</v>
      </c>
      <c r="H68" s="17"/>
    </row>
    <row r="69" spans="1:8" ht="12.75">
      <c r="A69" s="42">
        <v>4226</v>
      </c>
      <c r="B69" s="72" t="s">
        <v>137</v>
      </c>
      <c r="C69" s="44">
        <v>0</v>
      </c>
      <c r="D69" s="44"/>
      <c r="E69" s="44"/>
      <c r="F69" s="44">
        <v>0</v>
      </c>
      <c r="G69" s="9" t="e">
        <f t="shared" si="0"/>
        <v>#DIV/0!</v>
      </c>
      <c r="H69" s="17"/>
    </row>
    <row r="70" spans="1:8" ht="12.75">
      <c r="A70" s="42">
        <v>4227</v>
      </c>
      <c r="B70" s="72" t="s">
        <v>138</v>
      </c>
      <c r="C70" s="44">
        <v>0</v>
      </c>
      <c r="D70" s="44"/>
      <c r="E70" s="44"/>
      <c r="F70" s="44">
        <v>0</v>
      </c>
      <c r="G70" s="9" t="e">
        <f aca="true" t="shared" si="3" ref="G70:G76">F70/C70*100</f>
        <v>#DIV/0!</v>
      </c>
      <c r="H70" s="17"/>
    </row>
    <row r="71" spans="1:8" ht="25.5">
      <c r="A71" s="38">
        <v>424</v>
      </c>
      <c r="B71" s="71" t="s">
        <v>150</v>
      </c>
      <c r="C71" s="40">
        <f>C72</f>
        <v>9406.64</v>
      </c>
      <c r="D71" s="40">
        <v>8806</v>
      </c>
      <c r="E71" s="40">
        <v>8806</v>
      </c>
      <c r="F71" s="40">
        <f>F72</f>
        <v>8704.07</v>
      </c>
      <c r="G71" s="9">
        <f t="shared" si="3"/>
        <v>92.53112694862354</v>
      </c>
      <c r="H71" s="10">
        <f>F71/E71*100</f>
        <v>98.84249375425846</v>
      </c>
    </row>
    <row r="72" spans="1:8" ht="12.75">
      <c r="A72" s="42">
        <v>4241</v>
      </c>
      <c r="B72" s="72" t="s">
        <v>139</v>
      </c>
      <c r="C72" s="84">
        <v>9406.64</v>
      </c>
      <c r="D72" s="44"/>
      <c r="E72" s="44"/>
      <c r="F72" s="44">
        <v>8704.07</v>
      </c>
      <c r="G72" s="9">
        <f t="shared" si="3"/>
        <v>92.53112694862354</v>
      </c>
      <c r="H72" s="10"/>
    </row>
    <row r="73" spans="1:8" s="41" customFormat="1" ht="25.5">
      <c r="A73" s="91">
        <v>5</v>
      </c>
      <c r="B73" s="92" t="s">
        <v>223</v>
      </c>
      <c r="C73" s="97">
        <f>C74</f>
        <v>0</v>
      </c>
      <c r="D73" s="93">
        <f aca="true" t="shared" si="4" ref="D73:F74">D74</f>
        <v>0</v>
      </c>
      <c r="E73" s="93">
        <f t="shared" si="4"/>
        <v>0</v>
      </c>
      <c r="F73" s="93">
        <f t="shared" si="4"/>
        <v>0</v>
      </c>
      <c r="G73" s="94" t="e">
        <f t="shared" si="3"/>
        <v>#DIV/0!</v>
      </c>
      <c r="H73" s="95" t="e">
        <f>F73/E73*100</f>
        <v>#DIV/0!</v>
      </c>
    </row>
    <row r="74" spans="1:8" s="41" customFormat="1" ht="25.5">
      <c r="A74" s="89">
        <v>54</v>
      </c>
      <c r="B74" s="81" t="s">
        <v>224</v>
      </c>
      <c r="C74" s="86">
        <f>C75</f>
        <v>0</v>
      </c>
      <c r="D74" s="40">
        <f t="shared" si="4"/>
        <v>0</v>
      </c>
      <c r="E74" s="40">
        <f t="shared" si="4"/>
        <v>0</v>
      </c>
      <c r="F74" s="40">
        <f t="shared" si="4"/>
        <v>0</v>
      </c>
      <c r="G74" s="9" t="e">
        <f t="shared" si="3"/>
        <v>#DIV/0!</v>
      </c>
      <c r="H74" s="10" t="e">
        <f>F74/E74*100</f>
        <v>#DIV/0!</v>
      </c>
    </row>
    <row r="75" spans="1:8" ht="25.5">
      <c r="A75" s="90">
        <v>544</v>
      </c>
      <c r="B75" s="80" t="s">
        <v>225</v>
      </c>
      <c r="C75" s="84">
        <v>0</v>
      </c>
      <c r="D75" s="44"/>
      <c r="E75" s="44"/>
      <c r="F75" s="44"/>
      <c r="G75" s="9" t="e">
        <f t="shared" si="3"/>
        <v>#DIV/0!</v>
      </c>
      <c r="H75" s="10"/>
    </row>
    <row r="76" spans="1:8" ht="19.5" customHeight="1">
      <c r="A76" s="103" t="s">
        <v>140</v>
      </c>
      <c r="B76" s="104"/>
      <c r="C76" s="93">
        <f>SUM(C58,C4,C73)</f>
        <v>5877173.653</v>
      </c>
      <c r="D76" s="93">
        <f>SUM(D58,D4,D73)</f>
        <v>6737765.9399999995</v>
      </c>
      <c r="E76" s="93">
        <f>SUM(E58,E4,E73)</f>
        <v>6737765.9399999995</v>
      </c>
      <c r="F76" s="93">
        <f>SUM(F58,F4,F73)</f>
        <v>6628975.890000001</v>
      </c>
      <c r="G76" s="94">
        <f t="shared" si="3"/>
        <v>112.79190102909828</v>
      </c>
      <c r="H76" s="95">
        <f>F76/E76*100</f>
        <v>98.38536911242127</v>
      </c>
    </row>
    <row r="77" spans="1:8" ht="12.75">
      <c r="A77" s="78"/>
      <c r="B77" s="66"/>
      <c r="C77" s="67"/>
      <c r="D77" s="67"/>
      <c r="E77" s="67"/>
      <c r="F77" s="67"/>
      <c r="G77" s="73"/>
      <c r="H77" s="68"/>
    </row>
    <row r="78" spans="1:8" ht="19.5" customHeight="1">
      <c r="A78" s="181" t="s">
        <v>176</v>
      </c>
      <c r="B78" s="181"/>
      <c r="C78" s="181"/>
      <c r="D78" s="181"/>
      <c r="E78" s="181"/>
      <c r="F78" s="181"/>
      <c r="G78" s="181"/>
      <c r="H78" s="181"/>
    </row>
    <row r="79" spans="1:8" s="34" customFormat="1" ht="39" customHeight="1">
      <c r="A79" s="30" t="s">
        <v>228</v>
      </c>
      <c r="B79" s="31" t="s">
        <v>229</v>
      </c>
      <c r="C79" s="32" t="s">
        <v>230</v>
      </c>
      <c r="D79" s="33" t="s">
        <v>244</v>
      </c>
      <c r="E79" s="33" t="s">
        <v>245</v>
      </c>
      <c r="F79" s="33" t="s">
        <v>247</v>
      </c>
      <c r="G79" s="5" t="s">
        <v>79</v>
      </c>
      <c r="H79" s="6" t="s">
        <v>79</v>
      </c>
    </row>
    <row r="80" spans="1:8" s="75" customFormat="1" ht="13.5" customHeight="1">
      <c r="A80" s="186">
        <v>1</v>
      </c>
      <c r="B80" s="186"/>
      <c r="C80" s="35">
        <v>2</v>
      </c>
      <c r="D80" s="36">
        <v>3</v>
      </c>
      <c r="E80" s="36">
        <v>4</v>
      </c>
      <c r="F80" s="36">
        <v>5</v>
      </c>
      <c r="G80" s="36" t="s">
        <v>80</v>
      </c>
      <c r="H80" s="74" t="s">
        <v>81</v>
      </c>
    </row>
    <row r="81" spans="1:8" ht="19.5" customHeight="1">
      <c r="A81" s="61">
        <v>1</v>
      </c>
      <c r="B81" s="61" t="s">
        <v>165</v>
      </c>
      <c r="C81" s="51">
        <v>483722.46</v>
      </c>
      <c r="D81" s="51">
        <v>667370.94</v>
      </c>
      <c r="E81" s="51">
        <v>667370.94</v>
      </c>
      <c r="F81" s="51">
        <v>653094.18</v>
      </c>
      <c r="G81" s="10">
        <f aca="true" t="shared" si="5" ref="G81:G87">F81/C81*100</f>
        <v>135.01423522901956</v>
      </c>
      <c r="H81" s="10">
        <f aca="true" t="shared" si="6" ref="H81:H87">F81/E81*100</f>
        <v>97.86074592939275</v>
      </c>
    </row>
    <row r="82" spans="1:8" ht="19.5" customHeight="1">
      <c r="A82" s="61">
        <v>2</v>
      </c>
      <c r="B82" s="61" t="s">
        <v>169</v>
      </c>
      <c r="C82" s="51">
        <v>0</v>
      </c>
      <c r="D82" s="51">
        <v>0</v>
      </c>
      <c r="E82" s="51">
        <v>0</v>
      </c>
      <c r="F82" s="51">
        <v>0</v>
      </c>
      <c r="G82" s="10" t="e">
        <f t="shared" si="5"/>
        <v>#DIV/0!</v>
      </c>
      <c r="H82" s="10" t="e">
        <f t="shared" si="6"/>
        <v>#DIV/0!</v>
      </c>
    </row>
    <row r="83" spans="1:8" ht="19.5" customHeight="1">
      <c r="A83" s="61">
        <v>3</v>
      </c>
      <c r="B83" s="61" t="s">
        <v>166</v>
      </c>
      <c r="C83" s="51">
        <v>0</v>
      </c>
      <c r="D83" s="51">
        <v>0</v>
      </c>
      <c r="E83" s="51">
        <v>0</v>
      </c>
      <c r="F83" s="51">
        <v>0</v>
      </c>
      <c r="G83" s="10" t="e">
        <f t="shared" si="5"/>
        <v>#DIV/0!</v>
      </c>
      <c r="H83" s="10" t="e">
        <f t="shared" si="6"/>
        <v>#DIV/0!</v>
      </c>
    </row>
    <row r="84" spans="1:8" ht="19.5" customHeight="1">
      <c r="A84" s="61">
        <v>4</v>
      </c>
      <c r="B84" s="61" t="s">
        <v>167</v>
      </c>
      <c r="C84" s="51">
        <v>37352.79</v>
      </c>
      <c r="D84" s="51">
        <v>46872</v>
      </c>
      <c r="E84" s="51">
        <v>46872</v>
      </c>
      <c r="F84" s="51">
        <v>13916.23</v>
      </c>
      <c r="G84" s="10">
        <f t="shared" si="5"/>
        <v>37.25619960383146</v>
      </c>
      <c r="H84" s="10">
        <f t="shared" si="6"/>
        <v>29.68985748421232</v>
      </c>
    </row>
    <row r="85" spans="1:8" ht="19.5" customHeight="1">
      <c r="A85" s="61">
        <v>5</v>
      </c>
      <c r="B85" s="61" t="s">
        <v>168</v>
      </c>
      <c r="C85" s="51">
        <v>5355292</v>
      </c>
      <c r="D85" s="51">
        <v>6022717</v>
      </c>
      <c r="E85" s="51">
        <v>6022717</v>
      </c>
      <c r="F85" s="51">
        <v>5961261.41</v>
      </c>
      <c r="G85" s="10">
        <f t="shared" si="5"/>
        <v>111.31533836063467</v>
      </c>
      <c r="H85" s="10">
        <f t="shared" si="6"/>
        <v>98.97960355766344</v>
      </c>
    </row>
    <row r="86" spans="1:8" ht="19.5" customHeight="1">
      <c r="A86" s="61">
        <v>7</v>
      </c>
      <c r="B86" s="61" t="s">
        <v>304</v>
      </c>
      <c r="C86" s="51">
        <v>806.4</v>
      </c>
      <c r="D86" s="51">
        <v>806</v>
      </c>
      <c r="E86" s="51">
        <v>806</v>
      </c>
      <c r="F86" s="51">
        <v>704.07</v>
      </c>
      <c r="G86" s="10">
        <f t="shared" si="5"/>
        <v>87.31026785714286</v>
      </c>
      <c r="H86" s="10">
        <f t="shared" si="6"/>
        <v>87.35359801488835</v>
      </c>
    </row>
    <row r="87" spans="1:8" ht="19.5" customHeight="1">
      <c r="A87" s="61"/>
      <c r="B87" s="63" t="s">
        <v>170</v>
      </c>
      <c r="C87" s="51">
        <f>SUM(C81:C86)</f>
        <v>5877173.65</v>
      </c>
      <c r="D87" s="51">
        <f>SUM(D81:D86)</f>
        <v>6737765.9399999995</v>
      </c>
      <c r="E87" s="51">
        <f>SUM(E81:E86)</f>
        <v>6737765.9399999995</v>
      </c>
      <c r="F87" s="51">
        <f>SUM(F81:F86)</f>
        <v>6628975.890000001</v>
      </c>
      <c r="G87" s="10">
        <f t="shared" si="5"/>
        <v>112.79190108667285</v>
      </c>
      <c r="H87" s="10">
        <f t="shared" si="6"/>
        <v>98.38536911242127</v>
      </c>
    </row>
    <row r="90" spans="1:6" ht="17.25" customHeight="1">
      <c r="A90" s="4" t="s">
        <v>308</v>
      </c>
      <c r="E90" s="190" t="s">
        <v>312</v>
      </c>
      <c r="F90" s="191"/>
    </row>
    <row r="91" ht="17.25" customHeight="1">
      <c r="A91" s="4" t="s">
        <v>309</v>
      </c>
    </row>
    <row r="92" spans="1:6" ht="17.25" customHeight="1">
      <c r="A92" s="4" t="s">
        <v>310</v>
      </c>
      <c r="E92" s="192" t="s">
        <v>313</v>
      </c>
      <c r="F92" s="193"/>
    </row>
  </sheetData>
  <sheetProtection/>
  <mergeCells count="6">
    <mergeCell ref="A80:B80"/>
    <mergeCell ref="A1:H1"/>
    <mergeCell ref="A3:B3"/>
    <mergeCell ref="A78:H78"/>
    <mergeCell ref="E90:F90"/>
    <mergeCell ref="E92:F92"/>
  </mergeCells>
  <printOptions/>
  <pageMargins left="0.7" right="0.7" top="0.75" bottom="0.75" header="0.3" footer="0.3"/>
  <pageSetup fitToHeight="4" horizontalDpi="600" verticalDpi="600" orientation="portrait" paperSize="9" scale="56" r:id="rId1"/>
  <rowBreaks count="1" manualBreakCount="1">
    <brk id="7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72"/>
  <sheetViews>
    <sheetView showGridLines="0" zoomScalePageLayoutView="0" workbookViewId="0" topLeftCell="A169">
      <selection activeCell="A1" sqref="A1:J173"/>
    </sheetView>
  </sheetViews>
  <sheetFormatPr defaultColWidth="8.8515625" defaultRowHeight="27" customHeight="1"/>
  <cols>
    <col min="1" max="1" width="9.421875" style="106" customWidth="1"/>
    <col min="2" max="2" width="13.140625" style="106" customWidth="1"/>
    <col min="3" max="3" width="47.421875" style="106" customWidth="1"/>
    <col min="4" max="4" width="14.28125" style="135" customWidth="1"/>
    <col min="5" max="5" width="13.00390625" style="136" customWidth="1"/>
    <col min="6" max="6" width="14.421875" style="136" customWidth="1"/>
    <col min="7" max="7" width="14.7109375" style="136" customWidth="1"/>
    <col min="8" max="8" width="12.140625" style="136" customWidth="1"/>
    <col min="9" max="9" width="11.7109375" style="109" customWidth="1"/>
    <col min="10" max="10" width="11.140625" style="109" customWidth="1"/>
    <col min="11" max="13" width="11.140625" style="106" customWidth="1"/>
    <col min="14" max="16384" width="8.8515625" style="106" customWidth="1"/>
  </cols>
  <sheetData>
    <row r="1" spans="1:10" ht="27" customHeight="1">
      <c r="A1" s="197" t="s">
        <v>232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27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2.75" customHeight="1">
      <c r="A3" s="166"/>
      <c r="B3" s="166"/>
      <c r="C3" s="171"/>
      <c r="D3" s="166"/>
      <c r="E3" s="166"/>
      <c r="F3" s="166"/>
      <c r="G3" s="166"/>
      <c r="H3" s="166"/>
      <c r="I3" s="166"/>
      <c r="J3" s="166"/>
    </row>
    <row r="4" spans="1:10" s="109" customFormat="1" ht="27" customHeight="1">
      <c r="A4" s="107"/>
      <c r="B4" s="194" t="s">
        <v>0</v>
      </c>
      <c r="C4" s="195"/>
      <c r="D4" s="160" t="s">
        <v>72</v>
      </c>
      <c r="E4" s="137" t="s">
        <v>1</v>
      </c>
      <c r="F4" s="137" t="s">
        <v>238</v>
      </c>
      <c r="G4" s="137" t="s">
        <v>239</v>
      </c>
      <c r="H4" s="137" t="s">
        <v>240</v>
      </c>
      <c r="I4" s="107" t="s">
        <v>74</v>
      </c>
      <c r="J4" s="107" t="s">
        <v>75</v>
      </c>
    </row>
    <row r="5" spans="1:11" s="114" customFormat="1" ht="14.25" customHeight="1">
      <c r="A5" s="110"/>
      <c r="B5" s="196" t="s">
        <v>2</v>
      </c>
      <c r="C5" s="195"/>
      <c r="D5" s="111"/>
      <c r="E5" s="112">
        <v>2</v>
      </c>
      <c r="F5" s="112">
        <v>3</v>
      </c>
      <c r="G5" s="112">
        <v>4</v>
      </c>
      <c r="H5" s="112">
        <v>5</v>
      </c>
      <c r="I5" s="111" t="s">
        <v>73</v>
      </c>
      <c r="J5" s="111" t="s">
        <v>76</v>
      </c>
      <c r="K5" s="113"/>
    </row>
    <row r="6" spans="1:10" s="120" customFormat="1" ht="27" customHeight="1">
      <c r="A6" s="115"/>
      <c r="B6" s="116"/>
      <c r="C6" s="167" t="s">
        <v>298</v>
      </c>
      <c r="D6" s="117"/>
      <c r="E6" s="118">
        <f>SUM(E7,E84,E116,E127)</f>
        <v>5877173.640000001</v>
      </c>
      <c r="F6" s="118">
        <f>SUM(F7,F84,F116,F127,F152)</f>
        <v>6737765.94</v>
      </c>
      <c r="G6" s="118">
        <f>SUM(G7,G84,G116,G127,G152)</f>
        <v>6737765.94</v>
      </c>
      <c r="H6" s="118">
        <f>SUM(H7,H84,H116,H127,H152)</f>
        <v>6628975.8900000015</v>
      </c>
      <c r="I6" s="119">
        <f>H6/E6*100</f>
        <v>112.79190127858807</v>
      </c>
      <c r="J6" s="119">
        <f aca="true" t="shared" si="0" ref="J6:J11">H6/G6*100</f>
        <v>98.38536911242127</v>
      </c>
    </row>
    <row r="7" spans="1:10" ht="27" customHeight="1">
      <c r="A7" s="121">
        <v>2201</v>
      </c>
      <c r="B7" s="122" t="s">
        <v>3</v>
      </c>
      <c r="C7" s="121" t="s">
        <v>252</v>
      </c>
      <c r="D7" s="122"/>
      <c r="E7" s="108">
        <f>SUM(E8,E40,E51,E61)</f>
        <v>5748612.220000001</v>
      </c>
      <c r="F7" s="108">
        <f>SUM(F8,F40,F51,F61)</f>
        <v>6442701.98</v>
      </c>
      <c r="G7" s="108">
        <f>SUM(G8,G40,G51,G61)</f>
        <v>6442701.98</v>
      </c>
      <c r="H7" s="108">
        <f>SUM(H8,H40,H51,H61)</f>
        <v>6377617.120000001</v>
      </c>
      <c r="I7" s="119">
        <f>H7/E7*100</f>
        <v>110.94185650254211</v>
      </c>
      <c r="J7" s="119">
        <f t="shared" si="0"/>
        <v>98.9897893740539</v>
      </c>
    </row>
    <row r="8" spans="1:10" ht="27" customHeight="1">
      <c r="A8" s="124" t="s">
        <v>253</v>
      </c>
      <c r="B8" s="125" t="s">
        <v>4</v>
      </c>
      <c r="C8" s="124" t="s">
        <v>248</v>
      </c>
      <c r="D8" s="126"/>
      <c r="E8" s="127">
        <f>E9</f>
        <v>299313.72</v>
      </c>
      <c r="F8" s="127">
        <f>F9</f>
        <v>309160.8</v>
      </c>
      <c r="G8" s="127">
        <f>G9</f>
        <v>309160.8</v>
      </c>
      <c r="H8" s="127">
        <f>H9</f>
        <v>309160.8</v>
      </c>
      <c r="I8" s="119">
        <f aca="true" t="shared" si="1" ref="I8:I19">H8/E8*100</f>
        <v>103.28988594308339</v>
      </c>
      <c r="J8" s="119">
        <f t="shared" si="0"/>
        <v>100</v>
      </c>
    </row>
    <row r="9" spans="1:10" ht="27" customHeight="1">
      <c r="A9" s="125"/>
      <c r="B9" s="124">
        <v>3</v>
      </c>
      <c r="C9" s="124" t="s">
        <v>178</v>
      </c>
      <c r="D9" s="126"/>
      <c r="E9" s="127">
        <f>SUM(E10,E36)</f>
        <v>299313.72</v>
      </c>
      <c r="F9" s="127">
        <f>SUM(F10,F36)</f>
        <v>309160.8</v>
      </c>
      <c r="G9" s="127">
        <f>SUM(G10,G36)</f>
        <v>309160.8</v>
      </c>
      <c r="H9" s="127">
        <f>SUM(H10,H36)</f>
        <v>309160.8</v>
      </c>
      <c r="I9" s="119">
        <f t="shared" si="1"/>
        <v>103.28988594308339</v>
      </c>
      <c r="J9" s="119">
        <f t="shared" si="0"/>
        <v>100</v>
      </c>
    </row>
    <row r="10" spans="1:10" ht="27" customHeight="1">
      <c r="A10" s="125"/>
      <c r="B10" s="124">
        <v>32</v>
      </c>
      <c r="C10" s="124" t="s">
        <v>177</v>
      </c>
      <c r="D10" s="126"/>
      <c r="E10" s="127">
        <f>SUM(E11,E14,E19,E29,E31)</f>
        <v>295935.99</v>
      </c>
      <c r="F10" s="127">
        <f>SUM(F11,F14,F19,F31)</f>
        <v>305440.8</v>
      </c>
      <c r="G10" s="127">
        <f>SUM(G11,G14,G19,G31)</f>
        <v>305440.8</v>
      </c>
      <c r="H10" s="127">
        <f>SUM(H11,H14,H19,H31)</f>
        <v>304918</v>
      </c>
      <c r="I10" s="119">
        <f t="shared" si="1"/>
        <v>103.03511918236103</v>
      </c>
      <c r="J10" s="119">
        <f t="shared" si="0"/>
        <v>99.82883753578436</v>
      </c>
    </row>
    <row r="11" spans="1:10" ht="27" customHeight="1">
      <c r="A11" s="125"/>
      <c r="B11" s="124" t="s">
        <v>6</v>
      </c>
      <c r="C11" s="124" t="s">
        <v>7</v>
      </c>
      <c r="D11" s="126"/>
      <c r="E11" s="127">
        <f>SUM(E12:E13)</f>
        <v>8455</v>
      </c>
      <c r="F11" s="127">
        <v>8000</v>
      </c>
      <c r="G11" s="127">
        <f>8000</f>
        <v>8000</v>
      </c>
      <c r="H11" s="127">
        <f>SUM(H12:H13)</f>
        <v>5582</v>
      </c>
      <c r="I11" s="119">
        <f t="shared" si="1"/>
        <v>66.02010644589001</v>
      </c>
      <c r="J11" s="119">
        <f t="shared" si="0"/>
        <v>69.77499999999999</v>
      </c>
    </row>
    <row r="12" spans="1:10" ht="27" customHeight="1">
      <c r="A12" s="129"/>
      <c r="B12" s="129" t="s">
        <v>9</v>
      </c>
      <c r="C12" s="129" t="s">
        <v>10</v>
      </c>
      <c r="D12" s="130">
        <v>48007</v>
      </c>
      <c r="E12" s="128">
        <v>6817.4</v>
      </c>
      <c r="F12" s="131">
        <v>0</v>
      </c>
      <c r="G12" s="131">
        <v>0</v>
      </c>
      <c r="H12" s="131">
        <v>3592</v>
      </c>
      <c r="I12" s="132" t="s">
        <v>303</v>
      </c>
      <c r="J12" s="165"/>
    </row>
    <row r="13" spans="1:10" ht="27" customHeight="1">
      <c r="A13" s="129"/>
      <c r="B13" s="129" t="s">
        <v>37</v>
      </c>
      <c r="C13" s="129" t="s">
        <v>38</v>
      </c>
      <c r="D13" s="130">
        <v>48007</v>
      </c>
      <c r="E13" s="128">
        <v>1637.6</v>
      </c>
      <c r="F13" s="131">
        <v>0</v>
      </c>
      <c r="G13" s="131">
        <v>0</v>
      </c>
      <c r="H13" s="131">
        <v>1990</v>
      </c>
      <c r="I13" s="132"/>
      <c r="J13" s="165"/>
    </row>
    <row r="14" spans="1:10" ht="27" customHeight="1">
      <c r="A14" s="125"/>
      <c r="B14" s="124" t="s">
        <v>39</v>
      </c>
      <c r="C14" s="124" t="s">
        <v>40</v>
      </c>
      <c r="D14" s="126"/>
      <c r="E14" s="127">
        <f>SUM(E15:E18)</f>
        <v>101980.65000000001</v>
      </c>
      <c r="F14" s="127">
        <v>119315.8</v>
      </c>
      <c r="G14" s="127">
        <f>F14</f>
        <v>119315.8</v>
      </c>
      <c r="H14" s="127">
        <f>SUM(H15:H18)</f>
        <v>152447.55</v>
      </c>
      <c r="I14" s="134">
        <f t="shared" si="1"/>
        <v>149.48674086701737</v>
      </c>
      <c r="J14" s="134">
        <f>H14/G14*100</f>
        <v>127.76811620925308</v>
      </c>
    </row>
    <row r="15" spans="1:10" ht="27" customHeight="1">
      <c r="A15" s="129"/>
      <c r="B15" s="129" t="s">
        <v>50</v>
      </c>
      <c r="C15" s="129" t="s">
        <v>51</v>
      </c>
      <c r="D15" s="130">
        <v>48007</v>
      </c>
      <c r="E15" s="128">
        <v>71859.94</v>
      </c>
      <c r="F15" s="131">
        <v>0</v>
      </c>
      <c r="G15" s="131">
        <v>0</v>
      </c>
      <c r="H15" s="131">
        <v>66369.26</v>
      </c>
      <c r="I15" s="132"/>
      <c r="J15" s="132"/>
    </row>
    <row r="16" spans="1:10" ht="27" customHeight="1">
      <c r="A16" s="129"/>
      <c r="B16" s="129" t="s">
        <v>52</v>
      </c>
      <c r="C16" s="129" t="s">
        <v>53</v>
      </c>
      <c r="D16" s="130">
        <v>48007</v>
      </c>
      <c r="E16" s="128">
        <v>4000.25</v>
      </c>
      <c r="F16" s="131">
        <v>0</v>
      </c>
      <c r="G16" s="131">
        <v>0</v>
      </c>
      <c r="H16" s="131">
        <v>7298.24</v>
      </c>
      <c r="I16" s="132"/>
      <c r="J16" s="132"/>
    </row>
    <row r="17" spans="1:10" ht="27" customHeight="1">
      <c r="A17" s="129"/>
      <c r="B17" s="129" t="s">
        <v>54</v>
      </c>
      <c r="C17" s="129" t="s">
        <v>55</v>
      </c>
      <c r="D17" s="130">
        <v>48007</v>
      </c>
      <c r="E17" s="128">
        <v>23150.1</v>
      </c>
      <c r="F17" s="131">
        <v>0</v>
      </c>
      <c r="G17" s="131">
        <v>0</v>
      </c>
      <c r="H17" s="131">
        <v>72973.44</v>
      </c>
      <c r="I17" s="132"/>
      <c r="J17" s="132"/>
    </row>
    <row r="18" spans="1:10" ht="27" customHeight="1">
      <c r="A18" s="129"/>
      <c r="B18" s="129" t="s">
        <v>41</v>
      </c>
      <c r="C18" s="129" t="s">
        <v>42</v>
      </c>
      <c r="D18" s="130">
        <v>48007</v>
      </c>
      <c r="E18" s="128">
        <v>2970.36</v>
      </c>
      <c r="F18" s="131">
        <v>0</v>
      </c>
      <c r="G18" s="131">
        <v>0</v>
      </c>
      <c r="H18" s="131">
        <v>5806.61</v>
      </c>
      <c r="I18" s="132"/>
      <c r="J18" s="132"/>
    </row>
    <row r="19" spans="1:10" ht="27" customHeight="1">
      <c r="A19" s="125"/>
      <c r="B19" s="124" t="s">
        <v>13</v>
      </c>
      <c r="C19" s="124" t="s">
        <v>14</v>
      </c>
      <c r="D19" s="126"/>
      <c r="E19" s="127">
        <f>SUM(E20:E28)</f>
        <v>182217.84</v>
      </c>
      <c r="F19" s="127">
        <v>172855</v>
      </c>
      <c r="G19" s="127">
        <f>F19</f>
        <v>172855</v>
      </c>
      <c r="H19" s="127">
        <f>SUM(H20:H28)</f>
        <v>143237.19</v>
      </c>
      <c r="I19" s="134">
        <f t="shared" si="1"/>
        <v>78.60766541849031</v>
      </c>
      <c r="J19" s="134">
        <f>H19/G19*100</f>
        <v>82.86551734112406</v>
      </c>
    </row>
    <row r="20" spans="1:10" ht="27" customHeight="1">
      <c r="A20" s="129"/>
      <c r="B20" s="129" t="s">
        <v>56</v>
      </c>
      <c r="C20" s="129" t="s">
        <v>57</v>
      </c>
      <c r="D20" s="130">
        <v>48007</v>
      </c>
      <c r="E20" s="128">
        <v>23565.07</v>
      </c>
      <c r="F20" s="131">
        <v>0</v>
      </c>
      <c r="G20" s="131">
        <v>0</v>
      </c>
      <c r="H20" s="131">
        <v>24674.46</v>
      </c>
      <c r="I20" s="132"/>
      <c r="J20" s="132"/>
    </row>
    <row r="21" spans="1:10" ht="27" customHeight="1">
      <c r="A21" s="129"/>
      <c r="B21" s="129" t="s">
        <v>21</v>
      </c>
      <c r="C21" s="129" t="s">
        <v>22</v>
      </c>
      <c r="D21" s="130">
        <v>48007</v>
      </c>
      <c r="E21" s="128">
        <v>53227.43</v>
      </c>
      <c r="F21" s="131">
        <v>0</v>
      </c>
      <c r="G21" s="131">
        <v>0</v>
      </c>
      <c r="H21" s="131">
        <v>20875</v>
      </c>
      <c r="I21" s="132"/>
      <c r="J21" s="132"/>
    </row>
    <row r="22" spans="1:10" ht="27" customHeight="1">
      <c r="A22" s="129"/>
      <c r="B22" s="129" t="s">
        <v>15</v>
      </c>
      <c r="C22" s="129" t="s">
        <v>49</v>
      </c>
      <c r="D22" s="130">
        <v>48007</v>
      </c>
      <c r="E22" s="128">
        <v>1920</v>
      </c>
      <c r="F22" s="131">
        <v>0</v>
      </c>
      <c r="G22" s="131">
        <v>0</v>
      </c>
      <c r="H22" s="131">
        <v>0</v>
      </c>
      <c r="I22" s="132"/>
      <c r="J22" s="132"/>
    </row>
    <row r="23" spans="1:10" ht="27" customHeight="1">
      <c r="A23" s="129"/>
      <c r="B23" s="129" t="s">
        <v>46</v>
      </c>
      <c r="C23" s="129" t="s">
        <v>58</v>
      </c>
      <c r="D23" s="130">
        <v>48007</v>
      </c>
      <c r="E23" s="128">
        <v>22734.79</v>
      </c>
      <c r="F23" s="131">
        <v>0</v>
      </c>
      <c r="G23" s="131">
        <v>0</v>
      </c>
      <c r="H23" s="131">
        <v>23852.24</v>
      </c>
      <c r="I23" s="132"/>
      <c r="J23" s="132"/>
    </row>
    <row r="24" spans="1:10" ht="27" customHeight="1">
      <c r="A24" s="129"/>
      <c r="B24" s="129">
        <v>3235</v>
      </c>
      <c r="C24" s="129" t="s">
        <v>249</v>
      </c>
      <c r="D24" s="130">
        <v>48007</v>
      </c>
      <c r="E24" s="128">
        <v>46853.71</v>
      </c>
      <c r="F24" s="131">
        <v>0</v>
      </c>
      <c r="G24" s="131">
        <v>0</v>
      </c>
      <c r="H24" s="131">
        <v>24422.43</v>
      </c>
      <c r="I24" s="132"/>
      <c r="J24" s="132"/>
    </row>
    <row r="25" spans="1:10" ht="27" customHeight="1">
      <c r="A25" s="129"/>
      <c r="B25" s="129" t="s">
        <v>47</v>
      </c>
      <c r="C25" s="129" t="s">
        <v>62</v>
      </c>
      <c r="D25" s="130">
        <v>48007</v>
      </c>
      <c r="E25" s="128">
        <v>2640</v>
      </c>
      <c r="F25" s="131">
        <v>0</v>
      </c>
      <c r="G25" s="131">
        <v>0</v>
      </c>
      <c r="H25" s="131">
        <v>3015</v>
      </c>
      <c r="I25" s="132"/>
      <c r="J25" s="132"/>
    </row>
    <row r="26" spans="1:10" ht="27" customHeight="1">
      <c r="A26" s="129"/>
      <c r="B26" s="129" t="s">
        <v>17</v>
      </c>
      <c r="C26" s="129" t="s">
        <v>18</v>
      </c>
      <c r="D26" s="130">
        <v>48007</v>
      </c>
      <c r="E26" s="128">
        <v>16841.5</v>
      </c>
      <c r="F26" s="131">
        <v>0</v>
      </c>
      <c r="G26" s="131">
        <v>0</v>
      </c>
      <c r="H26" s="131">
        <v>17560</v>
      </c>
      <c r="I26" s="132"/>
      <c r="J26" s="132"/>
    </row>
    <row r="27" spans="1:10" ht="27" customHeight="1">
      <c r="A27" s="129"/>
      <c r="B27" s="129" t="s">
        <v>30</v>
      </c>
      <c r="C27" s="129" t="s">
        <v>31</v>
      </c>
      <c r="D27" s="130">
        <v>48007</v>
      </c>
      <c r="E27" s="128">
        <v>7089.34</v>
      </c>
      <c r="F27" s="131">
        <v>0</v>
      </c>
      <c r="G27" s="131">
        <v>0</v>
      </c>
      <c r="H27" s="131">
        <v>24420.56</v>
      </c>
      <c r="I27" s="132"/>
      <c r="J27" s="132"/>
    </row>
    <row r="28" spans="1:10" ht="27" customHeight="1">
      <c r="A28" s="129"/>
      <c r="B28" s="129" t="s">
        <v>19</v>
      </c>
      <c r="C28" s="129" t="s">
        <v>20</v>
      </c>
      <c r="D28" s="130">
        <v>48007</v>
      </c>
      <c r="E28" s="128">
        <v>7346</v>
      </c>
      <c r="F28" s="131">
        <v>0</v>
      </c>
      <c r="G28" s="131">
        <v>0</v>
      </c>
      <c r="H28" s="131">
        <v>4417.5</v>
      </c>
      <c r="I28" s="132"/>
      <c r="J28" s="132"/>
    </row>
    <row r="29" spans="1:10" ht="27" customHeight="1">
      <c r="A29" s="129"/>
      <c r="B29" s="124">
        <v>324</v>
      </c>
      <c r="C29" s="124" t="s">
        <v>250</v>
      </c>
      <c r="D29" s="151"/>
      <c r="E29" s="127">
        <f>E30</f>
        <v>100</v>
      </c>
      <c r="F29" s="127">
        <f>F30</f>
        <v>0</v>
      </c>
      <c r="G29" s="127">
        <f>G30</f>
        <v>0</v>
      </c>
      <c r="H29" s="127">
        <f>H30</f>
        <v>0</v>
      </c>
      <c r="I29" s="134"/>
      <c r="J29" s="134"/>
    </row>
    <row r="30" spans="1:10" ht="27" customHeight="1">
      <c r="A30" s="129"/>
      <c r="B30" s="129">
        <v>3241</v>
      </c>
      <c r="C30" s="129" t="s">
        <v>250</v>
      </c>
      <c r="D30" s="130">
        <v>48007</v>
      </c>
      <c r="E30" s="128">
        <v>100</v>
      </c>
      <c r="F30" s="131">
        <v>0</v>
      </c>
      <c r="G30" s="131">
        <v>0</v>
      </c>
      <c r="H30" s="131">
        <v>0</v>
      </c>
      <c r="I30" s="132"/>
      <c r="J30" s="132"/>
    </row>
    <row r="31" spans="1:10" ht="27" customHeight="1">
      <c r="A31" s="125"/>
      <c r="B31" s="124" t="s">
        <v>11</v>
      </c>
      <c r="C31" s="124" t="s">
        <v>12</v>
      </c>
      <c r="D31" s="126"/>
      <c r="E31" s="127">
        <f>SUM(E32:E35)</f>
        <v>3182.5</v>
      </c>
      <c r="F31" s="127">
        <v>5270</v>
      </c>
      <c r="G31" s="127">
        <f>F31</f>
        <v>5270</v>
      </c>
      <c r="H31" s="127">
        <f>SUM(H32:H35)</f>
        <v>3651.26</v>
      </c>
      <c r="I31" s="134">
        <f>H31/E31*100</f>
        <v>114.72930086410057</v>
      </c>
      <c r="J31" s="134">
        <f>H31/G31*100</f>
        <v>69.28387096774195</v>
      </c>
    </row>
    <row r="32" spans="1:10" ht="27" customHeight="1">
      <c r="A32" s="125"/>
      <c r="B32" s="129">
        <v>3293</v>
      </c>
      <c r="C32" s="129" t="s">
        <v>251</v>
      </c>
      <c r="D32" s="161">
        <v>48007</v>
      </c>
      <c r="E32" s="128">
        <v>332.5</v>
      </c>
      <c r="F32" s="131">
        <v>0</v>
      </c>
      <c r="G32" s="131">
        <v>0</v>
      </c>
      <c r="H32" s="131">
        <v>0</v>
      </c>
      <c r="I32" s="132"/>
      <c r="J32" s="132"/>
    </row>
    <row r="33" spans="1:10" ht="27" customHeight="1">
      <c r="A33" s="129"/>
      <c r="B33" s="129" t="s">
        <v>43</v>
      </c>
      <c r="C33" s="129" t="s">
        <v>61</v>
      </c>
      <c r="D33" s="130">
        <v>48007</v>
      </c>
      <c r="E33" s="128">
        <v>250</v>
      </c>
      <c r="F33" s="131">
        <v>0</v>
      </c>
      <c r="G33" s="131">
        <v>0</v>
      </c>
      <c r="H33" s="131">
        <v>250</v>
      </c>
      <c r="I33" s="132"/>
      <c r="J33" s="132"/>
    </row>
    <row r="34" spans="1:10" ht="27" customHeight="1">
      <c r="A34" s="129"/>
      <c r="B34" s="129" t="s">
        <v>59</v>
      </c>
      <c r="C34" s="129" t="s">
        <v>60</v>
      </c>
      <c r="D34" s="130">
        <v>48007</v>
      </c>
      <c r="E34" s="128">
        <v>1231.24</v>
      </c>
      <c r="F34" s="131">
        <v>0</v>
      </c>
      <c r="G34" s="131">
        <v>0</v>
      </c>
      <c r="H34" s="131">
        <v>2520</v>
      </c>
      <c r="I34" s="132"/>
      <c r="J34" s="132"/>
    </row>
    <row r="35" spans="1:10" ht="27" customHeight="1">
      <c r="A35" s="129"/>
      <c r="B35" s="129" t="s">
        <v>16</v>
      </c>
      <c r="C35" s="129" t="s">
        <v>32</v>
      </c>
      <c r="D35" s="130">
        <v>48007</v>
      </c>
      <c r="E35" s="128">
        <v>1368.76</v>
      </c>
      <c r="F35" s="131">
        <v>0</v>
      </c>
      <c r="G35" s="131">
        <v>0</v>
      </c>
      <c r="H35" s="131">
        <v>881.26</v>
      </c>
      <c r="I35" s="132"/>
      <c r="J35" s="132"/>
    </row>
    <row r="36" spans="1:10" ht="27" customHeight="1">
      <c r="A36" s="125"/>
      <c r="B36" s="124">
        <v>34</v>
      </c>
      <c r="C36" s="124" t="s">
        <v>179</v>
      </c>
      <c r="D36" s="126"/>
      <c r="E36" s="127">
        <f>E37</f>
        <v>3377.73</v>
      </c>
      <c r="F36" s="133">
        <f>F37</f>
        <v>3720</v>
      </c>
      <c r="G36" s="133">
        <f>G37</f>
        <v>3720</v>
      </c>
      <c r="H36" s="133">
        <f>H37</f>
        <v>4242.8</v>
      </c>
      <c r="I36" s="134">
        <f>H36/E36*100</f>
        <v>125.61098726067507</v>
      </c>
      <c r="J36" s="134">
        <f>H36/G36*100</f>
        <v>114.05376344086022</v>
      </c>
    </row>
    <row r="37" spans="1:10" ht="27" customHeight="1">
      <c r="A37" s="125"/>
      <c r="B37" s="124" t="s">
        <v>33</v>
      </c>
      <c r="C37" s="124" t="s">
        <v>34</v>
      </c>
      <c r="D37" s="126"/>
      <c r="E37" s="127">
        <f>E38</f>
        <v>3377.73</v>
      </c>
      <c r="F37" s="127">
        <v>3720</v>
      </c>
      <c r="G37" s="127">
        <f>F37</f>
        <v>3720</v>
      </c>
      <c r="H37" s="127">
        <f>H38+H39</f>
        <v>4242.8</v>
      </c>
      <c r="I37" s="134">
        <f>H37/E37*100</f>
        <v>125.61098726067507</v>
      </c>
      <c r="J37" s="134">
        <f>H37/G37*100</f>
        <v>114.05376344086022</v>
      </c>
    </row>
    <row r="38" spans="1:10" ht="27" customHeight="1">
      <c r="A38" s="129"/>
      <c r="B38" s="129" t="s">
        <v>35</v>
      </c>
      <c r="C38" s="129" t="s">
        <v>36</v>
      </c>
      <c r="D38" s="130">
        <v>48007</v>
      </c>
      <c r="E38" s="128">
        <v>3377.73</v>
      </c>
      <c r="F38" s="131">
        <v>0</v>
      </c>
      <c r="G38" s="131">
        <v>0</v>
      </c>
      <c r="H38" s="131">
        <v>4242.8</v>
      </c>
      <c r="I38" s="132"/>
      <c r="J38" s="132"/>
    </row>
    <row r="39" spans="1:10" ht="27" customHeight="1">
      <c r="A39" s="129"/>
      <c r="B39" s="129">
        <v>3433</v>
      </c>
      <c r="C39" s="129" t="s">
        <v>287</v>
      </c>
      <c r="D39" s="130">
        <v>48007</v>
      </c>
      <c r="E39" s="128">
        <v>0</v>
      </c>
      <c r="F39" s="131">
        <v>0</v>
      </c>
      <c r="G39" s="131">
        <v>0</v>
      </c>
      <c r="H39" s="131">
        <v>0</v>
      </c>
      <c r="I39" s="132"/>
      <c r="J39" s="132"/>
    </row>
    <row r="40" spans="1:10" ht="27" customHeight="1">
      <c r="A40" s="124" t="s">
        <v>254</v>
      </c>
      <c r="B40" s="125" t="s">
        <v>4</v>
      </c>
      <c r="C40" s="124" t="s">
        <v>255</v>
      </c>
      <c r="D40" s="151">
        <v>48007</v>
      </c>
      <c r="E40" s="127">
        <f aca="true" t="shared" si="2" ref="E40:H41">E41</f>
        <v>165347.57</v>
      </c>
      <c r="F40" s="127">
        <f t="shared" si="2"/>
        <v>182349.18</v>
      </c>
      <c r="G40" s="127">
        <f t="shared" si="2"/>
        <v>182349.18</v>
      </c>
      <c r="H40" s="127">
        <f t="shared" si="2"/>
        <v>174403.67</v>
      </c>
      <c r="I40" s="134">
        <f>H40/E40*100</f>
        <v>105.4770082197156</v>
      </c>
      <c r="J40" s="134">
        <f>H40/G40*100</f>
        <v>95.64269496577941</v>
      </c>
    </row>
    <row r="41" spans="1:10" ht="27" customHeight="1">
      <c r="A41" s="125"/>
      <c r="B41" s="124">
        <v>3</v>
      </c>
      <c r="C41" s="124" t="s">
        <v>178</v>
      </c>
      <c r="D41" s="126"/>
      <c r="E41" s="127">
        <f t="shared" si="2"/>
        <v>165347.57</v>
      </c>
      <c r="F41" s="127">
        <f t="shared" si="2"/>
        <v>182349.18</v>
      </c>
      <c r="G41" s="127">
        <f t="shared" si="2"/>
        <v>182349.18</v>
      </c>
      <c r="H41" s="127">
        <f t="shared" si="2"/>
        <v>174403.67</v>
      </c>
      <c r="I41" s="134">
        <f>H41/E41*100</f>
        <v>105.4770082197156</v>
      </c>
      <c r="J41" s="134">
        <f>H41/G41*100</f>
        <v>95.64269496577941</v>
      </c>
    </row>
    <row r="42" spans="1:10" ht="27" customHeight="1">
      <c r="A42" s="125"/>
      <c r="B42" s="124">
        <v>32</v>
      </c>
      <c r="C42" s="124" t="s">
        <v>177</v>
      </c>
      <c r="D42" s="126"/>
      <c r="E42" s="127">
        <f>E43+E45+E47+E49</f>
        <v>165347.57</v>
      </c>
      <c r="F42" s="127">
        <f>F43+F45+F47+F49</f>
        <v>182349.18</v>
      </c>
      <c r="G42" s="127">
        <f>G43+G45+G47+G49</f>
        <v>182349.18</v>
      </c>
      <c r="H42" s="127">
        <f>H43+H45+H47+H49</f>
        <v>174403.67</v>
      </c>
      <c r="I42" s="134">
        <f>H42/E42*100</f>
        <v>105.4770082197156</v>
      </c>
      <c r="J42" s="134">
        <f>H42/G42*100</f>
        <v>95.64269496577941</v>
      </c>
    </row>
    <row r="43" spans="1:10" ht="27" customHeight="1">
      <c r="A43" s="125"/>
      <c r="B43" s="124">
        <v>321</v>
      </c>
      <c r="C43" s="124" t="s">
        <v>256</v>
      </c>
      <c r="D43" s="126"/>
      <c r="E43" s="127">
        <f>E44</f>
        <v>114262</v>
      </c>
      <c r="F43" s="127">
        <v>118000</v>
      </c>
      <c r="G43" s="127">
        <f>F43</f>
        <v>118000</v>
      </c>
      <c r="H43" s="127">
        <f>H44</f>
        <v>113704.16</v>
      </c>
      <c r="I43" s="134">
        <f>H43/E43*100</f>
        <v>99.51178869615445</v>
      </c>
      <c r="J43" s="134">
        <f>H43/G43*100</f>
        <v>96.35945762711864</v>
      </c>
    </row>
    <row r="44" spans="1:10" ht="27" customHeight="1">
      <c r="A44" s="153"/>
      <c r="B44" s="129">
        <v>3212</v>
      </c>
      <c r="C44" s="129" t="s">
        <v>300</v>
      </c>
      <c r="D44" s="130">
        <v>48007</v>
      </c>
      <c r="E44" s="128">
        <v>114262</v>
      </c>
      <c r="F44" s="131">
        <v>0</v>
      </c>
      <c r="G44" s="169">
        <v>0</v>
      </c>
      <c r="H44" s="169">
        <v>113704.16</v>
      </c>
      <c r="I44" s="132"/>
      <c r="J44" s="132"/>
    </row>
    <row r="45" spans="1:10" ht="27" customHeight="1">
      <c r="A45" s="125"/>
      <c r="B45" s="124">
        <v>322</v>
      </c>
      <c r="C45" s="124" t="s">
        <v>40</v>
      </c>
      <c r="D45" s="151"/>
      <c r="E45" s="127">
        <f>E46</f>
        <v>37029.5</v>
      </c>
      <c r="F45" s="127">
        <v>49000</v>
      </c>
      <c r="G45" s="170">
        <f>F45</f>
        <v>49000</v>
      </c>
      <c r="H45" s="170">
        <f>H46</f>
        <v>44444.17</v>
      </c>
      <c r="I45" s="134">
        <f>H45/E45*100</f>
        <v>120.0236838196573</v>
      </c>
      <c r="J45" s="134">
        <f>H45/G45*100</f>
        <v>90.70238775510204</v>
      </c>
    </row>
    <row r="46" spans="1:10" ht="27" customHeight="1">
      <c r="A46" s="153"/>
      <c r="B46" s="129">
        <v>3223</v>
      </c>
      <c r="C46" s="129" t="s">
        <v>301</v>
      </c>
      <c r="D46" s="130">
        <v>48007</v>
      </c>
      <c r="E46" s="128">
        <v>37029.5</v>
      </c>
      <c r="F46" s="131">
        <v>0</v>
      </c>
      <c r="G46" s="169">
        <v>0</v>
      </c>
      <c r="H46" s="169">
        <v>44444.17</v>
      </c>
      <c r="I46" s="132"/>
      <c r="J46" s="132"/>
    </row>
    <row r="47" spans="1:10" ht="27" customHeight="1">
      <c r="A47" s="125"/>
      <c r="B47" s="124" t="s">
        <v>13</v>
      </c>
      <c r="C47" s="124" t="s">
        <v>14</v>
      </c>
      <c r="D47" s="126"/>
      <c r="E47" s="127">
        <f>E48</f>
        <v>6500</v>
      </c>
      <c r="F47" s="127">
        <v>8500</v>
      </c>
      <c r="G47" s="127">
        <v>8500</v>
      </c>
      <c r="H47" s="127">
        <f>H48</f>
        <v>8500</v>
      </c>
      <c r="I47" s="134">
        <f>H47/E47*100</f>
        <v>130.76923076923077</v>
      </c>
      <c r="J47" s="134">
        <f>H47/G47*100</f>
        <v>100</v>
      </c>
    </row>
    <row r="48" spans="1:10" ht="27" customHeight="1">
      <c r="A48" s="129"/>
      <c r="B48" s="129" t="s">
        <v>47</v>
      </c>
      <c r="C48" s="129" t="s">
        <v>62</v>
      </c>
      <c r="D48" s="130">
        <v>48007</v>
      </c>
      <c r="E48" s="128">
        <v>6500</v>
      </c>
      <c r="F48" s="131">
        <v>0</v>
      </c>
      <c r="G48" s="131">
        <v>0</v>
      </c>
      <c r="H48" s="131">
        <v>8500</v>
      </c>
      <c r="I48" s="132"/>
      <c r="J48" s="132"/>
    </row>
    <row r="49" spans="1:10" ht="27" customHeight="1">
      <c r="A49" s="129"/>
      <c r="B49" s="124">
        <v>329</v>
      </c>
      <c r="C49" s="124" t="s">
        <v>32</v>
      </c>
      <c r="D49" s="151"/>
      <c r="E49" s="127">
        <f>E50</f>
        <v>7556.07</v>
      </c>
      <c r="F49" s="127">
        <v>6849.18</v>
      </c>
      <c r="G49" s="127">
        <v>6849.18</v>
      </c>
      <c r="H49" s="127">
        <f>H50</f>
        <v>7755.34</v>
      </c>
      <c r="I49" s="134">
        <f>H49/E49*100</f>
        <v>102.63721749533818</v>
      </c>
      <c r="J49" s="134">
        <f>H49/G49*100</f>
        <v>113.23019689948286</v>
      </c>
    </row>
    <row r="50" spans="1:10" ht="27" customHeight="1">
      <c r="A50" s="129"/>
      <c r="B50" s="129">
        <v>3292</v>
      </c>
      <c r="C50" s="129" t="s">
        <v>262</v>
      </c>
      <c r="D50" s="130">
        <v>48007</v>
      </c>
      <c r="E50" s="128">
        <v>7556.07</v>
      </c>
      <c r="F50" s="131">
        <v>0</v>
      </c>
      <c r="G50" s="131">
        <v>0</v>
      </c>
      <c r="H50" s="131">
        <v>7755.34</v>
      </c>
      <c r="I50" s="132"/>
      <c r="J50" s="132"/>
    </row>
    <row r="51" spans="1:10" ht="27" customHeight="1">
      <c r="A51" s="124" t="s">
        <v>273</v>
      </c>
      <c r="B51" s="125" t="s">
        <v>4</v>
      </c>
      <c r="C51" s="124" t="s">
        <v>274</v>
      </c>
      <c r="D51" s="126"/>
      <c r="E51" s="127">
        <f aca="true" t="shared" si="3" ref="E51:H52">E52</f>
        <v>2551.86</v>
      </c>
      <c r="F51" s="127">
        <f t="shared" si="3"/>
        <v>8000</v>
      </c>
      <c r="G51" s="127">
        <f t="shared" si="3"/>
        <v>8000</v>
      </c>
      <c r="H51" s="127">
        <f t="shared" si="3"/>
        <v>12316.23</v>
      </c>
      <c r="I51" s="134">
        <f>H51/E51*100</f>
        <v>482.6373703886577</v>
      </c>
      <c r="J51" s="134">
        <f>H51/G51*100</f>
        <v>153.95287499999998</v>
      </c>
    </row>
    <row r="52" spans="1:10" ht="27" customHeight="1">
      <c r="A52" s="125"/>
      <c r="B52" s="124">
        <v>3</v>
      </c>
      <c r="C52" s="124" t="s">
        <v>178</v>
      </c>
      <c r="D52" s="126"/>
      <c r="E52" s="127">
        <f t="shared" si="3"/>
        <v>2551.86</v>
      </c>
      <c r="F52" s="127">
        <f t="shared" si="3"/>
        <v>8000</v>
      </c>
      <c r="G52" s="127">
        <f t="shared" si="3"/>
        <v>8000</v>
      </c>
      <c r="H52" s="127">
        <f t="shared" si="3"/>
        <v>12316.23</v>
      </c>
      <c r="I52" s="134">
        <f>H52/E52*100</f>
        <v>482.6373703886577</v>
      </c>
      <c r="J52" s="134">
        <f>H52/G52*100</f>
        <v>153.95287499999998</v>
      </c>
    </row>
    <row r="53" spans="1:10" ht="27" customHeight="1">
      <c r="A53" s="125"/>
      <c r="B53" s="124">
        <v>32</v>
      </c>
      <c r="C53" s="124" t="s">
        <v>177</v>
      </c>
      <c r="D53" s="126"/>
      <c r="E53" s="127">
        <f>E54+E56</f>
        <v>2551.86</v>
      </c>
      <c r="F53" s="127">
        <f>F54+F56</f>
        <v>8000</v>
      </c>
      <c r="G53" s="127">
        <f>G54+G56</f>
        <v>8000</v>
      </c>
      <c r="H53" s="127">
        <f>H54+H56+H59</f>
        <v>12316.23</v>
      </c>
      <c r="I53" s="134">
        <f>H53/E53*100</f>
        <v>482.6373703886577</v>
      </c>
      <c r="J53" s="134">
        <f>H53/G53*100</f>
        <v>153.95287499999998</v>
      </c>
    </row>
    <row r="54" spans="1:10" ht="27" customHeight="1">
      <c r="A54" s="125"/>
      <c r="B54" s="124">
        <v>321</v>
      </c>
      <c r="C54" s="124" t="s">
        <v>256</v>
      </c>
      <c r="D54" s="126"/>
      <c r="E54" s="127">
        <f>E55</f>
        <v>2150</v>
      </c>
      <c r="F54" s="127">
        <f>F55</f>
        <v>0</v>
      </c>
      <c r="G54" s="127">
        <f>G55</f>
        <v>0</v>
      </c>
      <c r="H54" s="127">
        <f>H55</f>
        <v>0</v>
      </c>
      <c r="I54" s="134">
        <f>H54/E54*100</f>
        <v>0</v>
      </c>
      <c r="J54" s="134" t="e">
        <f>H54/G54*100</f>
        <v>#DIV/0!</v>
      </c>
    </row>
    <row r="55" spans="1:10" ht="27" customHeight="1">
      <c r="A55" s="153"/>
      <c r="B55" s="129">
        <v>3213</v>
      </c>
      <c r="C55" s="129" t="s">
        <v>38</v>
      </c>
      <c r="D55" s="130">
        <v>53082</v>
      </c>
      <c r="E55" s="128">
        <v>2150</v>
      </c>
      <c r="F55" s="131">
        <v>0</v>
      </c>
      <c r="G55" s="131">
        <v>0</v>
      </c>
      <c r="H55" s="131">
        <v>0</v>
      </c>
      <c r="I55" s="132"/>
      <c r="J55" s="132"/>
    </row>
    <row r="56" spans="1:10" ht="27" customHeight="1">
      <c r="A56" s="125"/>
      <c r="B56" s="124">
        <v>322</v>
      </c>
      <c r="C56" s="124" t="s">
        <v>40</v>
      </c>
      <c r="D56" s="126"/>
      <c r="E56" s="127">
        <f>E57</f>
        <v>401.86</v>
      </c>
      <c r="F56" s="127">
        <f>F57</f>
        <v>8000</v>
      </c>
      <c r="G56" s="127">
        <f>G57+G58</f>
        <v>8000</v>
      </c>
      <c r="H56" s="127">
        <f>H57</f>
        <v>3428.73</v>
      </c>
      <c r="I56" s="134">
        <f>H56/E56*100</f>
        <v>853.215050017419</v>
      </c>
      <c r="J56" s="134">
        <f>H56/G56*100</f>
        <v>42.859125</v>
      </c>
    </row>
    <row r="57" spans="1:10" ht="27" customHeight="1">
      <c r="A57" s="153"/>
      <c r="B57" s="129">
        <v>3221</v>
      </c>
      <c r="C57" s="129" t="s">
        <v>40</v>
      </c>
      <c r="D57" s="161">
        <v>47400</v>
      </c>
      <c r="E57" s="128">
        <v>401.86</v>
      </c>
      <c r="F57" s="131">
        <v>8000</v>
      </c>
      <c r="G57" s="131">
        <v>8000</v>
      </c>
      <c r="H57" s="131">
        <v>3428.73</v>
      </c>
      <c r="I57" s="132"/>
      <c r="J57" s="132"/>
    </row>
    <row r="58" spans="1:10" ht="27" customHeight="1">
      <c r="A58" s="153"/>
      <c r="B58" s="129">
        <v>3225</v>
      </c>
      <c r="C58" s="129" t="s">
        <v>55</v>
      </c>
      <c r="D58" s="161">
        <v>47400</v>
      </c>
      <c r="E58" s="128">
        <v>0</v>
      </c>
      <c r="F58" s="131">
        <v>0</v>
      </c>
      <c r="G58" s="131">
        <v>0</v>
      </c>
      <c r="H58" s="131">
        <v>0</v>
      </c>
      <c r="I58" s="132"/>
      <c r="J58" s="132"/>
    </row>
    <row r="59" spans="1:10" ht="27" customHeight="1">
      <c r="A59" s="153"/>
      <c r="B59" s="124" t="s">
        <v>13</v>
      </c>
      <c r="C59" s="124" t="s">
        <v>14</v>
      </c>
      <c r="D59" s="161"/>
      <c r="E59" s="128">
        <f>E60</f>
        <v>0</v>
      </c>
      <c r="F59" s="128">
        <f>F60</f>
        <v>0</v>
      </c>
      <c r="G59" s="128">
        <f>G60</f>
        <v>0</v>
      </c>
      <c r="H59" s="128">
        <f>H60</f>
        <v>8887.5</v>
      </c>
      <c r="I59" s="134" t="e">
        <f>H59/E59*100</f>
        <v>#DIV/0!</v>
      </c>
      <c r="J59" s="134" t="e">
        <f>H59/G59*100</f>
        <v>#DIV/0!</v>
      </c>
    </row>
    <row r="60" spans="1:10" ht="27" customHeight="1">
      <c r="A60" s="153"/>
      <c r="B60" s="129">
        <v>3232</v>
      </c>
      <c r="C60" s="129" t="s">
        <v>22</v>
      </c>
      <c r="D60" s="161">
        <v>47400</v>
      </c>
      <c r="E60" s="128">
        <v>0</v>
      </c>
      <c r="F60" s="131">
        <v>0</v>
      </c>
      <c r="G60" s="131">
        <v>0</v>
      </c>
      <c r="H60" s="131">
        <v>8887.5</v>
      </c>
      <c r="I60" s="132"/>
      <c r="J60" s="132"/>
    </row>
    <row r="61" spans="1:10" ht="27" customHeight="1">
      <c r="A61" s="125" t="s">
        <v>276</v>
      </c>
      <c r="B61" s="124" t="s">
        <v>4</v>
      </c>
      <c r="C61" s="124" t="s">
        <v>277</v>
      </c>
      <c r="D61" s="126"/>
      <c r="E61" s="127">
        <f>E62</f>
        <v>5281399.07</v>
      </c>
      <c r="F61" s="127">
        <f>F62</f>
        <v>5943192</v>
      </c>
      <c r="G61" s="164">
        <f>G62</f>
        <v>5943192</v>
      </c>
      <c r="H61" s="133">
        <f>H62</f>
        <v>5881736.420000001</v>
      </c>
      <c r="I61" s="134">
        <f>H61/E61*100</f>
        <v>111.36701358945027</v>
      </c>
      <c r="J61" s="134">
        <f>H61/G61*100</f>
        <v>98.96594994743567</v>
      </c>
    </row>
    <row r="62" spans="1:10" ht="27" customHeight="1">
      <c r="A62" s="153"/>
      <c r="B62" s="124">
        <v>3</v>
      </c>
      <c r="C62" s="124" t="s">
        <v>178</v>
      </c>
      <c r="D62" s="152"/>
      <c r="E62" s="127">
        <f>E63+E74</f>
        <v>5281399.07</v>
      </c>
      <c r="F62" s="127">
        <f>F63+F74+F81</f>
        <v>5943192</v>
      </c>
      <c r="G62" s="133">
        <f>G63+G74+G81</f>
        <v>5943192</v>
      </c>
      <c r="H62" s="133">
        <f>H63+H74+H81</f>
        <v>5881736.420000001</v>
      </c>
      <c r="I62" s="134">
        <f>H62/E62*100</f>
        <v>111.36701358945027</v>
      </c>
      <c r="J62" s="134">
        <f>H62/G62*100</f>
        <v>98.96594994743567</v>
      </c>
    </row>
    <row r="63" spans="1:10" ht="27" customHeight="1">
      <c r="A63" s="153"/>
      <c r="B63" s="124">
        <v>31</v>
      </c>
      <c r="C63" s="124" t="s">
        <v>278</v>
      </c>
      <c r="D63" s="126"/>
      <c r="E63" s="127">
        <f>E64+E69+E71</f>
        <v>5256707.07</v>
      </c>
      <c r="F63" s="127">
        <f>F64+F69+F71</f>
        <v>5828772</v>
      </c>
      <c r="G63" s="127">
        <f>G64+G69+G71</f>
        <v>5828772</v>
      </c>
      <c r="H63" s="127">
        <f>H64+H69+H71</f>
        <v>5765619.69</v>
      </c>
      <c r="I63" s="134">
        <f>H63/E63*100</f>
        <v>109.68120561452552</v>
      </c>
      <c r="J63" s="134">
        <f>H63/G63*100</f>
        <v>98.91654176900384</v>
      </c>
    </row>
    <row r="64" spans="1:10" ht="27" customHeight="1">
      <c r="A64" s="153"/>
      <c r="B64" s="124">
        <v>311</v>
      </c>
      <c r="C64" s="124" t="s">
        <v>280</v>
      </c>
      <c r="D64" s="126"/>
      <c r="E64" s="127">
        <f>E65+E66+E67+E68</f>
        <v>4299836.35</v>
      </c>
      <c r="F64" s="127">
        <v>4767868</v>
      </c>
      <c r="G64" s="127">
        <f>F64</f>
        <v>4767868</v>
      </c>
      <c r="H64" s="127">
        <f>H65+H66+H67+H68</f>
        <v>4716569.0600000005</v>
      </c>
      <c r="I64" s="134">
        <f>H64/E64*100</f>
        <v>109.69182722500592</v>
      </c>
      <c r="J64" s="134">
        <f>H64/G64*100</f>
        <v>98.92406962608865</v>
      </c>
    </row>
    <row r="65" spans="1:10" ht="27" customHeight="1">
      <c r="A65" s="153"/>
      <c r="B65" s="129">
        <v>3111</v>
      </c>
      <c r="C65" s="129" t="s">
        <v>279</v>
      </c>
      <c r="D65" s="130">
        <v>53082</v>
      </c>
      <c r="E65" s="128">
        <v>4142749.63</v>
      </c>
      <c r="F65" s="131">
        <v>0</v>
      </c>
      <c r="G65" s="131">
        <v>0</v>
      </c>
      <c r="H65" s="131">
        <v>4528352.39</v>
      </c>
      <c r="I65" s="132"/>
      <c r="J65" s="132"/>
    </row>
    <row r="66" spans="1:10" ht="27" customHeight="1">
      <c r="A66" s="153"/>
      <c r="B66" s="129">
        <v>3111</v>
      </c>
      <c r="C66" s="129" t="s">
        <v>288</v>
      </c>
      <c r="D66" s="130">
        <v>53082</v>
      </c>
      <c r="E66" s="128">
        <v>0</v>
      </c>
      <c r="F66" s="131">
        <v>0</v>
      </c>
      <c r="G66" s="131">
        <v>0</v>
      </c>
      <c r="H66" s="131">
        <v>117009.23</v>
      </c>
      <c r="I66" s="132"/>
      <c r="J66" s="132"/>
    </row>
    <row r="67" spans="1:10" ht="27" customHeight="1">
      <c r="A67" s="153"/>
      <c r="B67" s="129">
        <v>3113</v>
      </c>
      <c r="C67" s="129" t="s">
        <v>281</v>
      </c>
      <c r="D67" s="130">
        <v>53082</v>
      </c>
      <c r="E67" s="128">
        <v>157086.72</v>
      </c>
      <c r="F67" s="131">
        <v>0</v>
      </c>
      <c r="G67" s="131">
        <v>0</v>
      </c>
      <c r="H67" s="131">
        <v>71207.44</v>
      </c>
      <c r="I67" s="132"/>
      <c r="J67" s="132"/>
    </row>
    <row r="68" spans="1:10" ht="27" customHeight="1">
      <c r="A68" s="153"/>
      <c r="B68" s="129">
        <v>3114</v>
      </c>
      <c r="C68" s="129" t="s">
        <v>282</v>
      </c>
      <c r="D68" s="130">
        <v>53082</v>
      </c>
      <c r="E68" s="128">
        <v>0</v>
      </c>
      <c r="F68" s="131">
        <v>0</v>
      </c>
      <c r="G68" s="131">
        <v>0</v>
      </c>
      <c r="H68" s="131">
        <v>0</v>
      </c>
      <c r="I68" s="132"/>
      <c r="J68" s="132"/>
    </row>
    <row r="69" spans="1:10" ht="27" customHeight="1">
      <c r="A69" s="125"/>
      <c r="B69" s="124">
        <v>312</v>
      </c>
      <c r="C69" s="124" t="s">
        <v>283</v>
      </c>
      <c r="D69" s="151"/>
      <c r="E69" s="127">
        <f>E70</f>
        <v>242485.82</v>
      </c>
      <c r="F69" s="127">
        <v>272090</v>
      </c>
      <c r="G69" s="127">
        <v>272090</v>
      </c>
      <c r="H69" s="127">
        <f>H70</f>
        <v>266821.46</v>
      </c>
      <c r="I69" s="134">
        <f>H69/E69*100</f>
        <v>110.03590230554512</v>
      </c>
      <c r="J69" s="134">
        <f>H69/G69*100</f>
        <v>98.06367745966409</v>
      </c>
    </row>
    <row r="70" spans="1:10" ht="27" customHeight="1">
      <c r="A70" s="153"/>
      <c r="B70" s="129">
        <v>3121</v>
      </c>
      <c r="C70" s="129" t="s">
        <v>283</v>
      </c>
      <c r="D70" s="130">
        <v>53082</v>
      </c>
      <c r="E70" s="128">
        <v>242485.82</v>
      </c>
      <c r="F70" s="131">
        <v>0</v>
      </c>
      <c r="G70" s="131">
        <v>0</v>
      </c>
      <c r="H70" s="131">
        <v>266821.46</v>
      </c>
      <c r="I70" s="132"/>
      <c r="J70" s="132"/>
    </row>
    <row r="71" spans="1:10" ht="27" customHeight="1">
      <c r="A71" s="125"/>
      <c r="B71" s="124">
        <v>313</v>
      </c>
      <c r="C71" s="124" t="s">
        <v>284</v>
      </c>
      <c r="D71" s="151"/>
      <c r="E71" s="127">
        <f>E72</f>
        <v>714384.9</v>
      </c>
      <c r="F71" s="127">
        <v>788814</v>
      </c>
      <c r="G71" s="127">
        <v>788814</v>
      </c>
      <c r="H71" s="127">
        <f>H72+H73</f>
        <v>782229.17</v>
      </c>
      <c r="I71" s="134">
        <f>H71/E71*100</f>
        <v>109.49687906337327</v>
      </c>
      <c r="J71" s="134">
        <f>H71/G71*100</f>
        <v>99.16522399450315</v>
      </c>
    </row>
    <row r="72" spans="1:10" ht="27" customHeight="1">
      <c r="A72" s="125"/>
      <c r="B72" s="129">
        <v>3132</v>
      </c>
      <c r="C72" s="129" t="s">
        <v>285</v>
      </c>
      <c r="D72" s="130">
        <v>53082</v>
      </c>
      <c r="E72" s="128">
        <v>714384.9</v>
      </c>
      <c r="F72" s="131">
        <v>0</v>
      </c>
      <c r="G72" s="131">
        <v>0</v>
      </c>
      <c r="H72" s="131">
        <v>780375.78</v>
      </c>
      <c r="I72" s="132"/>
      <c r="J72" s="132"/>
    </row>
    <row r="73" spans="1:10" ht="27" customHeight="1">
      <c r="A73" s="125"/>
      <c r="B73" s="129">
        <v>3132</v>
      </c>
      <c r="C73" s="129" t="s">
        <v>290</v>
      </c>
      <c r="D73" s="130"/>
      <c r="E73" s="128">
        <v>0</v>
      </c>
      <c r="F73" s="131">
        <v>0</v>
      </c>
      <c r="G73" s="131">
        <v>0</v>
      </c>
      <c r="H73" s="131">
        <v>1853.39</v>
      </c>
      <c r="I73" s="132"/>
      <c r="J73" s="132"/>
    </row>
    <row r="74" spans="1:10" ht="27" customHeight="1">
      <c r="A74" s="125"/>
      <c r="B74" s="124">
        <v>32</v>
      </c>
      <c r="C74" s="124" t="s">
        <v>177</v>
      </c>
      <c r="D74" s="151"/>
      <c r="E74" s="127">
        <f>E75+E78</f>
        <v>24692</v>
      </c>
      <c r="F74" s="127">
        <f>F75+F78</f>
        <v>76150</v>
      </c>
      <c r="G74" s="127">
        <f>G75+G78</f>
        <v>76150</v>
      </c>
      <c r="H74" s="127">
        <f>H75+H78</f>
        <v>79986.25</v>
      </c>
      <c r="I74" s="134">
        <f>H74/E74*100</f>
        <v>323.93589016685564</v>
      </c>
      <c r="J74" s="134">
        <f>H74/G74*100</f>
        <v>105.03775443204202</v>
      </c>
    </row>
    <row r="75" spans="1:10" ht="27" customHeight="1">
      <c r="A75" s="125"/>
      <c r="B75" s="124" t="s">
        <v>13</v>
      </c>
      <c r="C75" s="124" t="s">
        <v>14</v>
      </c>
      <c r="D75" s="151"/>
      <c r="E75" s="127">
        <f>E76+E77</f>
        <v>2942</v>
      </c>
      <c r="F75" s="127">
        <f>F76</f>
        <v>0</v>
      </c>
      <c r="G75" s="127">
        <f>G76</f>
        <v>0</v>
      </c>
      <c r="H75" s="127">
        <f>H76</f>
        <v>7080</v>
      </c>
      <c r="I75" s="134">
        <f>H75/E75*100</f>
        <v>240.6526172671652</v>
      </c>
      <c r="J75" s="134" t="e">
        <f>H75/G75*100</f>
        <v>#DIV/0!</v>
      </c>
    </row>
    <row r="76" spans="1:10" ht="27" customHeight="1">
      <c r="A76" s="125"/>
      <c r="B76" s="129">
        <v>3236</v>
      </c>
      <c r="C76" s="129" t="s">
        <v>62</v>
      </c>
      <c r="D76" s="130">
        <v>53082</v>
      </c>
      <c r="E76" s="128">
        <v>0</v>
      </c>
      <c r="F76" s="131">
        <v>0</v>
      </c>
      <c r="G76" s="131">
        <v>0</v>
      </c>
      <c r="H76" s="131">
        <v>7080</v>
      </c>
      <c r="I76" s="132"/>
      <c r="J76" s="132"/>
    </row>
    <row r="77" spans="1:10" ht="27" customHeight="1">
      <c r="A77" s="125"/>
      <c r="B77" s="129">
        <v>3237</v>
      </c>
      <c r="C77" s="129" t="s">
        <v>302</v>
      </c>
      <c r="D77" s="130">
        <v>53082</v>
      </c>
      <c r="E77" s="128">
        <v>2942</v>
      </c>
      <c r="F77" s="131">
        <v>0</v>
      </c>
      <c r="G77" s="131">
        <v>0</v>
      </c>
      <c r="H77" s="131"/>
      <c r="I77" s="132"/>
      <c r="J77" s="132"/>
    </row>
    <row r="78" spans="1:10" ht="27" customHeight="1">
      <c r="A78" s="125"/>
      <c r="B78" s="124">
        <v>329</v>
      </c>
      <c r="C78" s="124" t="s">
        <v>32</v>
      </c>
      <c r="D78" s="130"/>
      <c r="E78" s="127">
        <f>E79</f>
        <v>21750</v>
      </c>
      <c r="F78" s="127">
        <v>76150</v>
      </c>
      <c r="G78" s="127">
        <v>76150</v>
      </c>
      <c r="H78" s="127">
        <f>H79+H80</f>
        <v>72906.25</v>
      </c>
      <c r="I78" s="134">
        <f>H78/E78*100</f>
        <v>335.2011494252873</v>
      </c>
      <c r="J78" s="134">
        <f>H78/G78*100</f>
        <v>95.7403151674327</v>
      </c>
    </row>
    <row r="79" spans="1:10" ht="27" customHeight="1">
      <c r="A79" s="125"/>
      <c r="B79" s="129">
        <v>3295</v>
      </c>
      <c r="C79" s="129" t="s">
        <v>32</v>
      </c>
      <c r="D79" s="130">
        <v>53082</v>
      </c>
      <c r="E79" s="128">
        <v>21750</v>
      </c>
      <c r="F79" s="131">
        <v>0</v>
      </c>
      <c r="G79" s="131">
        <v>0</v>
      </c>
      <c r="H79" s="131">
        <v>30125</v>
      </c>
      <c r="I79" s="132"/>
      <c r="J79" s="132"/>
    </row>
    <row r="80" spans="1:10" ht="27" customHeight="1">
      <c r="A80" s="125"/>
      <c r="B80" s="129">
        <v>3296</v>
      </c>
      <c r="C80" s="129" t="s">
        <v>299</v>
      </c>
      <c r="D80" s="130">
        <v>53082</v>
      </c>
      <c r="E80" s="128">
        <v>0</v>
      </c>
      <c r="F80" s="131">
        <v>0</v>
      </c>
      <c r="G80" s="131">
        <v>0</v>
      </c>
      <c r="H80" s="131">
        <v>42781.25</v>
      </c>
      <c r="I80" s="132"/>
      <c r="J80" s="132"/>
    </row>
    <row r="81" spans="1:10" ht="27" customHeight="1">
      <c r="A81" s="125"/>
      <c r="B81" s="124">
        <v>34</v>
      </c>
      <c r="C81" s="124" t="s">
        <v>179</v>
      </c>
      <c r="D81" s="151"/>
      <c r="E81" s="127">
        <v>0</v>
      </c>
      <c r="F81" s="133">
        <f aca="true" t="shared" si="4" ref="F81:H82">F82</f>
        <v>38270</v>
      </c>
      <c r="G81" s="133">
        <f t="shared" si="4"/>
        <v>38270</v>
      </c>
      <c r="H81" s="133">
        <f t="shared" si="4"/>
        <v>36130.48</v>
      </c>
      <c r="I81" s="134" t="e">
        <f>H81/E81*100</f>
        <v>#DIV/0!</v>
      </c>
      <c r="J81" s="134">
        <f>H81/G81*100</f>
        <v>94.40940684609356</v>
      </c>
    </row>
    <row r="82" spans="1:10" ht="27" customHeight="1">
      <c r="A82" s="125"/>
      <c r="B82" s="124">
        <v>343</v>
      </c>
      <c r="C82" s="124" t="s">
        <v>287</v>
      </c>
      <c r="D82" s="151"/>
      <c r="E82" s="127">
        <v>0</v>
      </c>
      <c r="F82" s="133">
        <v>38270</v>
      </c>
      <c r="G82" s="133">
        <f>F82</f>
        <v>38270</v>
      </c>
      <c r="H82" s="133">
        <f t="shared" si="4"/>
        <v>36130.48</v>
      </c>
      <c r="I82" s="134" t="e">
        <f>H82/E82*100</f>
        <v>#DIV/0!</v>
      </c>
      <c r="J82" s="134">
        <f>H82/G82*100</f>
        <v>94.40940684609356</v>
      </c>
    </row>
    <row r="83" spans="1:10" ht="27" customHeight="1">
      <c r="A83" s="125"/>
      <c r="B83" s="129">
        <v>3433</v>
      </c>
      <c r="C83" s="129" t="s">
        <v>289</v>
      </c>
      <c r="D83" s="130">
        <v>53082</v>
      </c>
      <c r="E83" s="128">
        <v>0</v>
      </c>
      <c r="F83" s="131">
        <v>0</v>
      </c>
      <c r="G83" s="131">
        <v>0</v>
      </c>
      <c r="H83" s="131">
        <v>36130.48</v>
      </c>
      <c r="I83" s="132"/>
      <c r="J83" s="132"/>
    </row>
    <row r="84" spans="1:10" ht="27" customHeight="1">
      <c r="A84" s="121">
        <v>2301</v>
      </c>
      <c r="B84" s="122" t="s">
        <v>3</v>
      </c>
      <c r="C84" s="121" t="s">
        <v>257</v>
      </c>
      <c r="D84" s="122"/>
      <c r="E84" s="108">
        <f>E85+E97+E111</f>
        <v>106793</v>
      </c>
      <c r="F84" s="108">
        <f>F85+F97+F111</f>
        <v>67420.25</v>
      </c>
      <c r="G84" s="108">
        <f>G85+G97+G111</f>
        <v>67420.25</v>
      </c>
      <c r="H84" s="108">
        <f>H85+H97+H111</f>
        <v>67420.25</v>
      </c>
      <c r="I84" s="123">
        <f>H84/E84*100</f>
        <v>63.131712752708516</v>
      </c>
      <c r="J84" s="123">
        <f>H84/G84*100</f>
        <v>100</v>
      </c>
    </row>
    <row r="85" spans="1:10" ht="27" customHeight="1">
      <c r="A85" s="154" t="s">
        <v>275</v>
      </c>
      <c r="B85" s="155" t="s">
        <v>4</v>
      </c>
      <c r="C85" s="154" t="s">
        <v>291</v>
      </c>
      <c r="D85" s="155"/>
      <c r="E85" s="156">
        <f>E86</f>
        <v>63393</v>
      </c>
      <c r="F85" s="156">
        <f>F86</f>
        <v>67420.25</v>
      </c>
      <c r="G85" s="156">
        <f>G86</f>
        <v>67420.25</v>
      </c>
      <c r="H85" s="156">
        <f>H86</f>
        <v>67420.25</v>
      </c>
      <c r="I85" s="134">
        <f>H85/E85*100</f>
        <v>106.35283075418423</v>
      </c>
      <c r="J85" s="134">
        <f>H85/G85*100</f>
        <v>100</v>
      </c>
    </row>
    <row r="86" spans="1:10" ht="27" customHeight="1">
      <c r="A86" s="153"/>
      <c r="B86" s="124">
        <v>3</v>
      </c>
      <c r="C86" s="124" t="s">
        <v>178</v>
      </c>
      <c r="D86" s="152"/>
      <c r="E86" s="127">
        <f>E87+E94</f>
        <v>63393</v>
      </c>
      <c r="F86" s="127">
        <f>F87+F94</f>
        <v>67420.25</v>
      </c>
      <c r="G86" s="127">
        <f>G87+G94</f>
        <v>67420.25</v>
      </c>
      <c r="H86" s="127">
        <f>H87+H94</f>
        <v>67420.25</v>
      </c>
      <c r="I86" s="134">
        <f>H86/E86*100</f>
        <v>106.35283075418423</v>
      </c>
      <c r="J86" s="134">
        <f>H86/G86*100</f>
        <v>100</v>
      </c>
    </row>
    <row r="87" spans="1:10" ht="27" customHeight="1">
      <c r="A87" s="153"/>
      <c r="B87" s="124">
        <v>31</v>
      </c>
      <c r="C87" s="124" t="s">
        <v>278</v>
      </c>
      <c r="D87" s="126"/>
      <c r="E87" s="127">
        <f>E88+E90+E92</f>
        <v>59692</v>
      </c>
      <c r="F87" s="127">
        <f>F88+F90+F92</f>
        <v>66138.34</v>
      </c>
      <c r="G87" s="127">
        <f>G88+G90+G92</f>
        <v>66138.34</v>
      </c>
      <c r="H87" s="127">
        <f>H88+H90+H92</f>
        <v>66138.34</v>
      </c>
      <c r="I87" s="134">
        <f>H87/E87*100</f>
        <v>110.79933659451852</v>
      </c>
      <c r="J87" s="134">
        <f>H87/G87*100</f>
        <v>100</v>
      </c>
    </row>
    <row r="88" spans="1:10" ht="27" customHeight="1">
      <c r="A88" s="153"/>
      <c r="B88" s="124">
        <v>311</v>
      </c>
      <c r="C88" s="124" t="s">
        <v>280</v>
      </c>
      <c r="D88" s="126"/>
      <c r="E88" s="127">
        <f>E89</f>
        <v>46088</v>
      </c>
      <c r="F88" s="127">
        <v>54196</v>
      </c>
      <c r="G88" s="127">
        <v>54196</v>
      </c>
      <c r="H88" s="127">
        <f>H89</f>
        <v>54196</v>
      </c>
      <c r="I88" s="134">
        <f>H88/E88*100</f>
        <v>117.5924318694671</v>
      </c>
      <c r="J88" s="134">
        <f>H88/G88*100</f>
        <v>100</v>
      </c>
    </row>
    <row r="89" spans="1:10" ht="27" customHeight="1">
      <c r="A89" s="153"/>
      <c r="B89" s="129">
        <v>3111</v>
      </c>
      <c r="C89" s="129" t="s">
        <v>279</v>
      </c>
      <c r="D89" s="130">
        <v>51100</v>
      </c>
      <c r="E89" s="128">
        <v>46088</v>
      </c>
      <c r="F89" s="118">
        <v>0</v>
      </c>
      <c r="G89" s="118">
        <v>0</v>
      </c>
      <c r="H89" s="118">
        <v>54196</v>
      </c>
      <c r="I89" s="159"/>
      <c r="J89" s="159"/>
    </row>
    <row r="90" spans="1:10" ht="27" customHeight="1">
      <c r="A90" s="125"/>
      <c r="B90" s="124">
        <v>312</v>
      </c>
      <c r="C90" s="124" t="s">
        <v>283</v>
      </c>
      <c r="D90" s="151"/>
      <c r="E90" s="127">
        <f>E91</f>
        <v>6000</v>
      </c>
      <c r="F90" s="127">
        <v>3000</v>
      </c>
      <c r="G90" s="127">
        <v>3000</v>
      </c>
      <c r="H90" s="127">
        <f>H91</f>
        <v>3000</v>
      </c>
      <c r="I90" s="134">
        <f>H90/E90*100</f>
        <v>50</v>
      </c>
      <c r="J90" s="134">
        <f>H90/G90*100</f>
        <v>100</v>
      </c>
    </row>
    <row r="91" spans="1:10" ht="27" customHeight="1">
      <c r="A91" s="153"/>
      <c r="B91" s="129">
        <v>3121</v>
      </c>
      <c r="C91" s="129" t="s">
        <v>283</v>
      </c>
      <c r="D91" s="130">
        <v>51100</v>
      </c>
      <c r="E91" s="128">
        <v>6000</v>
      </c>
      <c r="F91" s="118">
        <v>0</v>
      </c>
      <c r="G91" s="118">
        <v>0</v>
      </c>
      <c r="H91" s="118">
        <v>3000</v>
      </c>
      <c r="I91" s="157"/>
      <c r="J91" s="157"/>
    </row>
    <row r="92" spans="1:10" ht="27" customHeight="1">
      <c r="A92" s="125"/>
      <c r="B92" s="124">
        <v>313</v>
      </c>
      <c r="C92" s="124" t="s">
        <v>284</v>
      </c>
      <c r="D92" s="151"/>
      <c r="E92" s="127">
        <f>E93</f>
        <v>7604</v>
      </c>
      <c r="F92" s="127">
        <v>8942.34</v>
      </c>
      <c r="G92" s="127">
        <v>8942.34</v>
      </c>
      <c r="H92" s="127">
        <f>H93</f>
        <v>8942.34</v>
      </c>
      <c r="I92" s="134">
        <f>H92/E92*100</f>
        <v>117.60047343503419</v>
      </c>
      <c r="J92" s="134">
        <f>H92/G92*100</f>
        <v>100</v>
      </c>
    </row>
    <row r="93" spans="1:10" ht="27" customHeight="1">
      <c r="A93" s="125"/>
      <c r="B93" s="129">
        <v>3132</v>
      </c>
      <c r="C93" s="129" t="s">
        <v>285</v>
      </c>
      <c r="D93" s="130">
        <v>51100</v>
      </c>
      <c r="E93" s="128">
        <v>7604</v>
      </c>
      <c r="F93" s="118">
        <v>0</v>
      </c>
      <c r="G93" s="118">
        <v>0</v>
      </c>
      <c r="H93" s="118">
        <v>8942.34</v>
      </c>
      <c r="I93" s="157"/>
      <c r="J93" s="157"/>
    </row>
    <row r="94" spans="1:10" ht="27" customHeight="1">
      <c r="A94" s="125"/>
      <c r="B94" s="124">
        <v>32</v>
      </c>
      <c r="C94" s="124" t="s">
        <v>177</v>
      </c>
      <c r="D94" s="151"/>
      <c r="E94" s="127">
        <f>E95</f>
        <v>3701</v>
      </c>
      <c r="F94" s="127">
        <f aca="true" t="shared" si="5" ref="F94:H95">F95</f>
        <v>1281.91</v>
      </c>
      <c r="G94" s="127">
        <f t="shared" si="5"/>
        <v>1281.91</v>
      </c>
      <c r="H94" s="127">
        <f t="shared" si="5"/>
        <v>1281.91</v>
      </c>
      <c r="I94" s="134">
        <f>H94/E94*100</f>
        <v>34.63685490407998</v>
      </c>
      <c r="J94" s="134">
        <f>H94/G94*100</f>
        <v>100</v>
      </c>
    </row>
    <row r="95" spans="1:10" ht="27" customHeight="1">
      <c r="A95" s="125"/>
      <c r="B95" s="124">
        <v>321</v>
      </c>
      <c r="C95" s="124" t="s">
        <v>7</v>
      </c>
      <c r="D95" s="168"/>
      <c r="E95" s="127">
        <f>E96</f>
        <v>3701</v>
      </c>
      <c r="F95" s="127">
        <v>1281.91</v>
      </c>
      <c r="G95" s="127">
        <v>1281.91</v>
      </c>
      <c r="H95" s="127">
        <f t="shared" si="5"/>
        <v>1281.91</v>
      </c>
      <c r="I95" s="134">
        <f>H95/E95*100</f>
        <v>34.63685490407998</v>
      </c>
      <c r="J95" s="134">
        <f>H95/G95*100</f>
        <v>100</v>
      </c>
    </row>
    <row r="96" spans="1:10" ht="27" customHeight="1">
      <c r="A96" s="158"/>
      <c r="B96" s="158">
        <v>3212</v>
      </c>
      <c r="C96" s="158" t="s">
        <v>286</v>
      </c>
      <c r="D96" s="130">
        <v>51100</v>
      </c>
      <c r="E96" s="118">
        <v>3701</v>
      </c>
      <c r="F96" s="118">
        <v>0</v>
      </c>
      <c r="G96" s="118">
        <v>0</v>
      </c>
      <c r="H96" s="118">
        <v>1281.91</v>
      </c>
      <c r="I96" s="159"/>
      <c r="J96" s="159"/>
    </row>
    <row r="97" spans="1:10" ht="27" customHeight="1">
      <c r="A97" s="124" t="s">
        <v>260</v>
      </c>
      <c r="B97" s="125" t="s">
        <v>4</v>
      </c>
      <c r="C97" s="124" t="s">
        <v>261</v>
      </c>
      <c r="D97" s="126"/>
      <c r="E97" s="127">
        <f>E98+E107</f>
        <v>38400</v>
      </c>
      <c r="F97" s="127">
        <f>F100</f>
        <v>0</v>
      </c>
      <c r="G97" s="127">
        <f>G100</f>
        <v>0</v>
      </c>
      <c r="H97" s="127">
        <f>H100</f>
        <v>0</v>
      </c>
      <c r="I97" s="134">
        <f>H97/E97*100</f>
        <v>0</v>
      </c>
      <c r="J97" s="134" t="e">
        <f>H97/G97*100</f>
        <v>#DIV/0!</v>
      </c>
    </row>
    <row r="98" spans="1:10" ht="27" customHeight="1">
      <c r="A98" s="125"/>
      <c r="B98" s="124">
        <v>3</v>
      </c>
      <c r="C98" s="124" t="s">
        <v>178</v>
      </c>
      <c r="D98" s="126"/>
      <c r="E98" s="127">
        <f>E99</f>
        <v>33712</v>
      </c>
      <c r="F98" s="127">
        <f aca="true" t="shared" si="6" ref="F98:H99">F99</f>
        <v>0</v>
      </c>
      <c r="G98" s="127">
        <f t="shared" si="6"/>
        <v>0</v>
      </c>
      <c r="H98" s="127">
        <f t="shared" si="6"/>
        <v>0</v>
      </c>
      <c r="I98" s="134">
        <f>H98/E98*100</f>
        <v>0</v>
      </c>
      <c r="J98" s="134" t="e">
        <f>H98/G98*100</f>
        <v>#DIV/0!</v>
      </c>
    </row>
    <row r="99" spans="1:10" ht="27" customHeight="1">
      <c r="A99" s="125"/>
      <c r="B99" s="124">
        <v>32</v>
      </c>
      <c r="C99" s="124" t="s">
        <v>177</v>
      </c>
      <c r="D99" s="126"/>
      <c r="E99" s="127">
        <f>E100+E104</f>
        <v>33712</v>
      </c>
      <c r="F99" s="127">
        <f t="shared" si="6"/>
        <v>0</v>
      </c>
      <c r="G99" s="127">
        <f t="shared" si="6"/>
        <v>0</v>
      </c>
      <c r="H99" s="127">
        <f t="shared" si="6"/>
        <v>0</v>
      </c>
      <c r="I99" s="134">
        <f>H99/E99*100</f>
        <v>0</v>
      </c>
      <c r="J99" s="134" t="e">
        <f>H99/G99*100</f>
        <v>#DIV/0!</v>
      </c>
    </row>
    <row r="100" spans="1:10" ht="27" customHeight="1">
      <c r="A100" s="125"/>
      <c r="B100" s="124">
        <v>322</v>
      </c>
      <c r="C100" s="124" t="s">
        <v>40</v>
      </c>
      <c r="D100" s="126"/>
      <c r="E100" s="127">
        <f>E101+E102+E103</f>
        <v>31247</v>
      </c>
      <c r="F100" s="131">
        <v>0</v>
      </c>
      <c r="G100" s="131">
        <v>0</v>
      </c>
      <c r="H100" s="133">
        <f>H101</f>
        <v>0</v>
      </c>
      <c r="I100" s="134">
        <f>H100/E100*100</f>
        <v>0</v>
      </c>
      <c r="J100" s="134" t="e">
        <f>H100/G100*100</f>
        <v>#DIV/0!</v>
      </c>
    </row>
    <row r="101" spans="1:10" ht="27" customHeight="1">
      <c r="A101" s="129"/>
      <c r="B101" s="129">
        <v>3221</v>
      </c>
      <c r="C101" s="129" t="s">
        <v>51</v>
      </c>
      <c r="D101" s="130">
        <v>47400</v>
      </c>
      <c r="E101" s="128">
        <v>382</v>
      </c>
      <c r="F101" s="131">
        <v>0</v>
      </c>
      <c r="G101" s="131">
        <v>0</v>
      </c>
      <c r="H101" s="131">
        <v>0</v>
      </c>
      <c r="I101" s="132">
        <f>H101/E101*100</f>
        <v>0</v>
      </c>
      <c r="J101" s="132"/>
    </row>
    <row r="102" spans="1:10" ht="27" customHeight="1">
      <c r="A102" s="129"/>
      <c r="B102" s="129">
        <v>3225</v>
      </c>
      <c r="C102" s="129" t="s">
        <v>263</v>
      </c>
      <c r="D102" s="130">
        <v>47400</v>
      </c>
      <c r="E102" s="128">
        <v>24865</v>
      </c>
      <c r="F102" s="131">
        <v>0</v>
      </c>
      <c r="G102" s="131">
        <v>0</v>
      </c>
      <c r="H102" s="131">
        <v>0</v>
      </c>
      <c r="I102" s="132">
        <v>0</v>
      </c>
      <c r="J102" s="132"/>
    </row>
    <row r="103" spans="1:10" ht="27" customHeight="1">
      <c r="A103" s="129"/>
      <c r="B103" s="129">
        <v>3225</v>
      </c>
      <c r="C103" s="129" t="s">
        <v>263</v>
      </c>
      <c r="D103" s="130">
        <v>51100</v>
      </c>
      <c r="E103" s="128">
        <v>6000</v>
      </c>
      <c r="F103" s="131">
        <v>0</v>
      </c>
      <c r="G103" s="131">
        <v>0</v>
      </c>
      <c r="H103" s="131">
        <v>0</v>
      </c>
      <c r="I103" s="132">
        <v>0</v>
      </c>
      <c r="J103" s="132"/>
    </row>
    <row r="104" spans="1:10" ht="27" customHeight="1">
      <c r="A104" s="129"/>
      <c r="B104" s="124">
        <v>323</v>
      </c>
      <c r="C104" s="124" t="s">
        <v>14</v>
      </c>
      <c r="D104" s="151"/>
      <c r="E104" s="127">
        <f>E105+E106</f>
        <v>2465</v>
      </c>
      <c r="F104" s="133">
        <v>0</v>
      </c>
      <c r="G104" s="133">
        <v>0</v>
      </c>
      <c r="H104" s="133">
        <v>0</v>
      </c>
      <c r="I104" s="134">
        <v>0</v>
      </c>
      <c r="J104" s="134" t="e">
        <f>H104/G104*100</f>
        <v>#DIV/0!</v>
      </c>
    </row>
    <row r="105" spans="1:10" ht="27" customHeight="1">
      <c r="A105" s="129"/>
      <c r="B105" s="129">
        <v>3231</v>
      </c>
      <c r="C105" s="129" t="s">
        <v>264</v>
      </c>
      <c r="D105" s="130">
        <v>47400</v>
      </c>
      <c r="E105" s="128">
        <v>65</v>
      </c>
      <c r="F105" s="131">
        <v>0</v>
      </c>
      <c r="G105" s="131">
        <v>0</v>
      </c>
      <c r="H105" s="131">
        <v>0</v>
      </c>
      <c r="I105" s="132">
        <v>0</v>
      </c>
      <c r="J105" s="132"/>
    </row>
    <row r="106" spans="1:10" ht="27" customHeight="1">
      <c r="A106" s="129"/>
      <c r="B106" s="129">
        <v>3238</v>
      </c>
      <c r="C106" s="129" t="s">
        <v>31</v>
      </c>
      <c r="D106" s="130">
        <v>47400</v>
      </c>
      <c r="E106" s="128">
        <v>2400</v>
      </c>
      <c r="F106" s="131">
        <v>0</v>
      </c>
      <c r="G106" s="131">
        <v>0</v>
      </c>
      <c r="H106" s="131">
        <v>0</v>
      </c>
      <c r="I106" s="132">
        <v>0</v>
      </c>
      <c r="J106" s="132"/>
    </row>
    <row r="107" spans="1:10" ht="27" customHeight="1">
      <c r="A107" s="125"/>
      <c r="B107" s="124">
        <v>4</v>
      </c>
      <c r="C107" s="124" t="s">
        <v>181</v>
      </c>
      <c r="D107" s="126"/>
      <c r="E107" s="127">
        <f>E108</f>
        <v>4688</v>
      </c>
      <c r="F107" s="133">
        <f aca="true" t="shared" si="7" ref="F107:H108">F108</f>
        <v>0</v>
      </c>
      <c r="G107" s="133">
        <f t="shared" si="7"/>
        <v>0</v>
      </c>
      <c r="H107" s="133">
        <f t="shared" si="7"/>
        <v>0</v>
      </c>
      <c r="I107" s="134">
        <f>H107/E107*100</f>
        <v>0</v>
      </c>
      <c r="J107" s="134" t="e">
        <f>H107/G107*100</f>
        <v>#DIV/0!</v>
      </c>
    </row>
    <row r="108" spans="1:10" ht="27" customHeight="1">
      <c r="A108" s="125"/>
      <c r="B108" s="124">
        <v>42</v>
      </c>
      <c r="C108" s="124" t="s">
        <v>180</v>
      </c>
      <c r="D108" s="126"/>
      <c r="E108" s="127">
        <f>E109</f>
        <v>4688</v>
      </c>
      <c r="F108" s="133">
        <f t="shared" si="7"/>
        <v>0</v>
      </c>
      <c r="G108" s="133">
        <f t="shared" si="7"/>
        <v>0</v>
      </c>
      <c r="H108" s="133">
        <f t="shared" si="7"/>
        <v>0</v>
      </c>
      <c r="I108" s="134">
        <f>H108/E108*100</f>
        <v>0</v>
      </c>
      <c r="J108" s="134" t="e">
        <f>H108/G108*100</f>
        <v>#DIV/0!</v>
      </c>
    </row>
    <row r="109" spans="1:10" ht="27" customHeight="1">
      <c r="A109" s="125"/>
      <c r="B109" s="124">
        <v>424</v>
      </c>
      <c r="C109" s="124" t="s">
        <v>69</v>
      </c>
      <c r="D109" s="126"/>
      <c r="E109" s="127">
        <f>SUM(E110)</f>
        <v>4688</v>
      </c>
      <c r="F109" s="131">
        <v>0</v>
      </c>
      <c r="G109" s="131">
        <v>0</v>
      </c>
      <c r="H109" s="133">
        <f>SUM(H110)</f>
        <v>0</v>
      </c>
      <c r="I109" s="134">
        <f>H109/E109*100</f>
        <v>0</v>
      </c>
      <c r="J109" s="134" t="e">
        <f>H109/G109*100</f>
        <v>#DIV/0!</v>
      </c>
    </row>
    <row r="110" spans="1:10" ht="27" customHeight="1">
      <c r="A110" s="129"/>
      <c r="B110" s="129">
        <v>4241</v>
      </c>
      <c r="C110" s="129" t="s">
        <v>69</v>
      </c>
      <c r="D110" s="130">
        <v>47400</v>
      </c>
      <c r="E110" s="128">
        <v>4688</v>
      </c>
      <c r="F110" s="131">
        <v>0</v>
      </c>
      <c r="G110" s="131">
        <v>0</v>
      </c>
      <c r="H110" s="131">
        <v>0</v>
      </c>
      <c r="I110" s="132">
        <v>0</v>
      </c>
      <c r="J110" s="132"/>
    </row>
    <row r="111" spans="1:10" ht="27" customHeight="1">
      <c r="A111" s="124" t="s">
        <v>258</v>
      </c>
      <c r="B111" s="125" t="s">
        <v>4</v>
      </c>
      <c r="C111" s="124" t="s">
        <v>259</v>
      </c>
      <c r="D111" s="126"/>
      <c r="E111" s="127">
        <f>SUM(E112)</f>
        <v>5000</v>
      </c>
      <c r="F111" s="133">
        <f>SUM(F112)</f>
        <v>0</v>
      </c>
      <c r="G111" s="133">
        <f>SUM(G112)</f>
        <v>0</v>
      </c>
      <c r="H111" s="133">
        <f>SUM(H112)</f>
        <v>0</v>
      </c>
      <c r="I111" s="134">
        <f aca="true" t="shared" si="8" ref="I111:I117">H111/E111*100</f>
        <v>0</v>
      </c>
      <c r="J111" s="134" t="e">
        <f>H111/G111*100</f>
        <v>#DIV/0!</v>
      </c>
    </row>
    <row r="112" spans="1:10" ht="27" customHeight="1">
      <c r="A112" s="125"/>
      <c r="B112" s="124">
        <v>3</v>
      </c>
      <c r="C112" s="124" t="s">
        <v>178</v>
      </c>
      <c r="D112" s="126"/>
      <c r="E112" s="127">
        <f aca="true" t="shared" si="9" ref="E112:H113">E113</f>
        <v>5000</v>
      </c>
      <c r="F112" s="127">
        <f t="shared" si="9"/>
        <v>0</v>
      </c>
      <c r="G112" s="127">
        <f t="shared" si="9"/>
        <v>0</v>
      </c>
      <c r="H112" s="127">
        <f t="shared" si="9"/>
        <v>0</v>
      </c>
      <c r="I112" s="134">
        <f t="shared" si="8"/>
        <v>0</v>
      </c>
      <c r="J112" s="134" t="e">
        <f>H112/G112*100</f>
        <v>#DIV/0!</v>
      </c>
    </row>
    <row r="113" spans="1:10" ht="27" customHeight="1">
      <c r="A113" s="125"/>
      <c r="B113" s="124">
        <v>32</v>
      </c>
      <c r="C113" s="124" t="s">
        <v>177</v>
      </c>
      <c r="D113" s="126"/>
      <c r="E113" s="127">
        <f t="shared" si="9"/>
        <v>5000</v>
      </c>
      <c r="F113" s="127">
        <f t="shared" si="9"/>
        <v>0</v>
      </c>
      <c r="G113" s="127">
        <f t="shared" si="9"/>
        <v>0</v>
      </c>
      <c r="H113" s="127">
        <f t="shared" si="9"/>
        <v>0</v>
      </c>
      <c r="I113" s="134">
        <f t="shared" si="8"/>
        <v>0</v>
      </c>
      <c r="J113" s="134" t="e">
        <f>H113/G113*100</f>
        <v>#DIV/0!</v>
      </c>
    </row>
    <row r="114" spans="1:10" ht="27" customHeight="1">
      <c r="A114" s="125"/>
      <c r="B114" s="124" t="s">
        <v>39</v>
      </c>
      <c r="C114" s="124" t="s">
        <v>40</v>
      </c>
      <c r="D114" s="126"/>
      <c r="E114" s="127">
        <f>SUM(E115:E115)</f>
        <v>5000</v>
      </c>
      <c r="F114" s="131">
        <v>0</v>
      </c>
      <c r="G114" s="131">
        <v>0</v>
      </c>
      <c r="H114" s="133">
        <f>SUM(H115:H115)</f>
        <v>0</v>
      </c>
      <c r="I114" s="134">
        <f t="shared" si="8"/>
        <v>0</v>
      </c>
      <c r="J114" s="134" t="e">
        <f>H114/G114*100</f>
        <v>#DIV/0!</v>
      </c>
    </row>
    <row r="115" spans="1:10" ht="27" customHeight="1">
      <c r="A115" s="129"/>
      <c r="B115" s="129" t="s">
        <v>50</v>
      </c>
      <c r="C115" s="129" t="s">
        <v>51</v>
      </c>
      <c r="D115" s="130">
        <v>48007</v>
      </c>
      <c r="E115" s="128">
        <v>5000</v>
      </c>
      <c r="F115" s="131">
        <v>0</v>
      </c>
      <c r="G115" s="131">
        <v>0</v>
      </c>
      <c r="H115" s="131">
        <v>0</v>
      </c>
      <c r="I115" s="132">
        <f t="shared" si="8"/>
        <v>0</v>
      </c>
      <c r="J115" s="132"/>
    </row>
    <row r="116" spans="1:10" ht="27" customHeight="1">
      <c r="A116" s="121">
        <v>2402</v>
      </c>
      <c r="B116" s="122" t="s">
        <v>3</v>
      </c>
      <c r="C116" s="121" t="s">
        <v>265</v>
      </c>
      <c r="D116" s="122"/>
      <c r="E116" s="108">
        <f>E117</f>
        <v>14062.5</v>
      </c>
      <c r="F116" s="108">
        <f>SUM(F117,F122)</f>
        <v>154398.71</v>
      </c>
      <c r="G116" s="108">
        <f>SUM(G117,G122)</f>
        <v>154398.71</v>
      </c>
      <c r="H116" s="108">
        <f>SUM(H117,H122)</f>
        <v>154222.5</v>
      </c>
      <c r="I116" s="119">
        <f t="shared" si="8"/>
        <v>1096.6933333333334</v>
      </c>
      <c r="J116" s="119">
        <f>H116/G116*100</f>
        <v>99.88587339881273</v>
      </c>
    </row>
    <row r="117" spans="1:10" ht="27" customHeight="1">
      <c r="A117" s="154" t="s">
        <v>266</v>
      </c>
      <c r="B117" s="155" t="s">
        <v>4</v>
      </c>
      <c r="C117" s="154" t="s">
        <v>267</v>
      </c>
      <c r="D117" s="155"/>
      <c r="E117" s="156">
        <f>E118</f>
        <v>14062.5</v>
      </c>
      <c r="F117" s="156">
        <f>F118</f>
        <v>131248.71</v>
      </c>
      <c r="G117" s="156">
        <f>G118</f>
        <v>131248.71</v>
      </c>
      <c r="H117" s="156">
        <f>H118</f>
        <v>131072.5</v>
      </c>
      <c r="I117" s="119">
        <f t="shared" si="8"/>
        <v>932.0711111111111</v>
      </c>
      <c r="J117" s="119">
        <f>H117/G117*100</f>
        <v>99.8657434423546</v>
      </c>
    </row>
    <row r="118" spans="1:10" ht="27" customHeight="1">
      <c r="A118" s="125"/>
      <c r="B118" s="124">
        <v>3</v>
      </c>
      <c r="C118" s="124" t="s">
        <v>178</v>
      </c>
      <c r="D118" s="126"/>
      <c r="E118" s="127">
        <f>E119</f>
        <v>14062.5</v>
      </c>
      <c r="F118" s="127">
        <f aca="true" t="shared" si="10" ref="F118:H119">F119</f>
        <v>131248.71</v>
      </c>
      <c r="G118" s="127">
        <f t="shared" si="10"/>
        <v>131248.71</v>
      </c>
      <c r="H118" s="127">
        <f t="shared" si="10"/>
        <v>131072.5</v>
      </c>
      <c r="I118" s="134">
        <f>H118/E118*100</f>
        <v>932.0711111111111</v>
      </c>
      <c r="J118" s="134">
        <f>H118/G118*100</f>
        <v>99.8657434423546</v>
      </c>
    </row>
    <row r="119" spans="1:10" ht="27" customHeight="1">
      <c r="A119" s="125"/>
      <c r="B119" s="124">
        <v>32</v>
      </c>
      <c r="C119" s="124" t="s">
        <v>177</v>
      </c>
      <c r="D119" s="126"/>
      <c r="E119" s="127">
        <f>E120</f>
        <v>14062.5</v>
      </c>
      <c r="F119" s="127">
        <f t="shared" si="10"/>
        <v>131248.71</v>
      </c>
      <c r="G119" s="127">
        <f t="shared" si="10"/>
        <v>131248.71</v>
      </c>
      <c r="H119" s="127">
        <f>H120</f>
        <v>131072.5</v>
      </c>
      <c r="I119" s="134">
        <f>H119/E119*100</f>
        <v>932.0711111111111</v>
      </c>
      <c r="J119" s="134">
        <f>H119/G119*100</f>
        <v>99.8657434423546</v>
      </c>
    </row>
    <row r="120" spans="1:10" ht="27" customHeight="1">
      <c r="A120" s="125"/>
      <c r="B120" s="124">
        <v>323</v>
      </c>
      <c r="C120" s="124" t="s">
        <v>14</v>
      </c>
      <c r="D120" s="126"/>
      <c r="E120" s="127">
        <f>SUM(E121:E121)</f>
        <v>14062.5</v>
      </c>
      <c r="F120" s="127">
        <v>131248.71</v>
      </c>
      <c r="G120" s="127">
        <v>131248.71</v>
      </c>
      <c r="H120" s="133">
        <f>SUM(H121:H121)</f>
        <v>131072.5</v>
      </c>
      <c r="I120" s="134">
        <f>H120/E120*100</f>
        <v>932.0711111111111</v>
      </c>
      <c r="J120" s="134">
        <f>H120/G120*100</f>
        <v>99.8657434423546</v>
      </c>
    </row>
    <row r="121" spans="1:10" ht="27" customHeight="1">
      <c r="A121" s="129"/>
      <c r="B121" s="129">
        <v>3232</v>
      </c>
      <c r="C121" s="129" t="s">
        <v>22</v>
      </c>
      <c r="D121" s="130">
        <v>48007</v>
      </c>
      <c r="E121" s="128">
        <v>14062.5</v>
      </c>
      <c r="F121" s="131">
        <v>0</v>
      </c>
      <c r="G121" s="131">
        <v>0</v>
      </c>
      <c r="H121" s="131">
        <v>131072.5</v>
      </c>
      <c r="I121" s="132"/>
      <c r="J121" s="132"/>
    </row>
    <row r="122" spans="1:10" ht="27" customHeight="1">
      <c r="A122" s="154" t="s">
        <v>292</v>
      </c>
      <c r="B122" s="155" t="s">
        <v>4</v>
      </c>
      <c r="C122" s="154" t="s">
        <v>293</v>
      </c>
      <c r="D122" s="155"/>
      <c r="E122" s="156">
        <f aca="true" t="shared" si="11" ref="E122:H124">E123</f>
        <v>0</v>
      </c>
      <c r="F122" s="156">
        <f t="shared" si="11"/>
        <v>23150</v>
      </c>
      <c r="G122" s="156">
        <f t="shared" si="11"/>
        <v>23150</v>
      </c>
      <c r="H122" s="156">
        <f t="shared" si="11"/>
        <v>23150</v>
      </c>
      <c r="I122" s="134" t="e">
        <f aca="true" t="shared" si="12" ref="I122:I127">H122/E122*100</f>
        <v>#DIV/0!</v>
      </c>
      <c r="J122" s="134">
        <f>H122/G122*100</f>
        <v>100</v>
      </c>
    </row>
    <row r="123" spans="1:10" ht="27" customHeight="1">
      <c r="A123" s="125"/>
      <c r="B123" s="124">
        <v>3</v>
      </c>
      <c r="C123" s="124" t="s">
        <v>178</v>
      </c>
      <c r="D123" s="126"/>
      <c r="E123" s="127">
        <f t="shared" si="11"/>
        <v>0</v>
      </c>
      <c r="F123" s="127">
        <f t="shared" si="11"/>
        <v>23150</v>
      </c>
      <c r="G123" s="127">
        <f t="shared" si="11"/>
        <v>23150</v>
      </c>
      <c r="H123" s="127">
        <f t="shared" si="11"/>
        <v>23150</v>
      </c>
      <c r="I123" s="134" t="e">
        <f t="shared" si="12"/>
        <v>#DIV/0!</v>
      </c>
      <c r="J123" s="134">
        <f>H123/G123*100</f>
        <v>100</v>
      </c>
    </row>
    <row r="124" spans="1:10" ht="27" customHeight="1">
      <c r="A124" s="125"/>
      <c r="B124" s="124">
        <v>32</v>
      </c>
      <c r="C124" s="124" t="s">
        <v>177</v>
      </c>
      <c r="D124" s="126"/>
      <c r="E124" s="127">
        <f t="shared" si="11"/>
        <v>0</v>
      </c>
      <c r="F124" s="127">
        <f t="shared" si="11"/>
        <v>23150</v>
      </c>
      <c r="G124" s="127">
        <f t="shared" si="11"/>
        <v>23150</v>
      </c>
      <c r="H124" s="127">
        <f t="shared" si="11"/>
        <v>23150</v>
      </c>
      <c r="I124" s="134" t="e">
        <f t="shared" si="12"/>
        <v>#DIV/0!</v>
      </c>
      <c r="J124" s="134">
        <f>H124/G124*100</f>
        <v>100</v>
      </c>
    </row>
    <row r="125" spans="1:10" ht="27" customHeight="1">
      <c r="A125" s="125"/>
      <c r="B125" s="124">
        <v>323</v>
      </c>
      <c r="C125" s="124" t="s">
        <v>14</v>
      </c>
      <c r="D125" s="126"/>
      <c r="E125" s="127">
        <f>SUM(E126:E126)</f>
        <v>0</v>
      </c>
      <c r="F125" s="127">
        <v>23150</v>
      </c>
      <c r="G125" s="127">
        <v>23150</v>
      </c>
      <c r="H125" s="133">
        <f>SUM(H126:H126)</f>
        <v>23150</v>
      </c>
      <c r="I125" s="134" t="e">
        <f t="shared" si="12"/>
        <v>#DIV/0!</v>
      </c>
      <c r="J125" s="134">
        <f>H125/G125*100</f>
        <v>100</v>
      </c>
    </row>
    <row r="126" spans="1:10" ht="27" customHeight="1">
      <c r="A126" s="129"/>
      <c r="B126" s="129">
        <v>3232</v>
      </c>
      <c r="C126" s="129" t="s">
        <v>22</v>
      </c>
      <c r="D126" s="130">
        <v>11001</v>
      </c>
      <c r="E126" s="128">
        <v>0</v>
      </c>
      <c r="F126" s="131">
        <v>0</v>
      </c>
      <c r="G126" s="131">
        <v>0</v>
      </c>
      <c r="H126" s="131">
        <v>23150</v>
      </c>
      <c r="I126" s="132"/>
      <c r="J126" s="132"/>
    </row>
    <row r="127" spans="1:10" ht="27" customHeight="1">
      <c r="A127" s="121">
        <v>2406</v>
      </c>
      <c r="B127" s="122" t="s">
        <v>3</v>
      </c>
      <c r="C127" s="121" t="s">
        <v>268</v>
      </c>
      <c r="D127" s="122"/>
      <c r="E127" s="108">
        <f>E128+E146</f>
        <v>7705.92</v>
      </c>
      <c r="F127" s="108">
        <f>F128+F146</f>
        <v>47678</v>
      </c>
      <c r="G127" s="108">
        <f>SUM(G128,G146)</f>
        <v>47678</v>
      </c>
      <c r="H127" s="108">
        <f>SUM(H128,H146)</f>
        <v>10304.07</v>
      </c>
      <c r="I127" s="119">
        <f t="shared" si="12"/>
        <v>133.71628566089447</v>
      </c>
      <c r="J127" s="119">
        <f>H127/G127*100</f>
        <v>21.611791601996728</v>
      </c>
    </row>
    <row r="128" spans="1:10" ht="27" customHeight="1">
      <c r="A128" s="124" t="s">
        <v>269</v>
      </c>
      <c r="B128" s="125" t="s">
        <v>4</v>
      </c>
      <c r="C128" s="124" t="s">
        <v>270</v>
      </c>
      <c r="D128" s="126"/>
      <c r="E128" s="127">
        <f>E131+E134+E142</f>
        <v>5355.92</v>
      </c>
      <c r="F128" s="127">
        <f>F131+F134+F142</f>
        <v>39678</v>
      </c>
      <c r="G128" s="127">
        <f>G131+G134+G142</f>
        <v>39678</v>
      </c>
      <c r="H128" s="127">
        <f>H131+H134+H142</f>
        <v>2304.07</v>
      </c>
      <c r="I128" s="119">
        <f aca="true" t="shared" si="13" ref="I128:I133">H128/E128*100</f>
        <v>43.01912649927557</v>
      </c>
      <c r="J128" s="119">
        <f>H128/G128*100</f>
        <v>5.806920711729422</v>
      </c>
    </row>
    <row r="129" spans="1:10" ht="27" customHeight="1">
      <c r="A129" s="125"/>
      <c r="B129" s="124">
        <v>4</v>
      </c>
      <c r="C129" s="124" t="s">
        <v>181</v>
      </c>
      <c r="D129" s="126"/>
      <c r="E129" s="127">
        <f>SUM(E130,E133)</f>
        <v>5355.92</v>
      </c>
      <c r="F129" s="127">
        <f>SUM(F130,F133)</f>
        <v>39678</v>
      </c>
      <c r="G129" s="127">
        <f>SUM(G130,G133)</f>
        <v>39678</v>
      </c>
      <c r="H129" s="127">
        <f>SUM(H130,H133)</f>
        <v>2304.07</v>
      </c>
      <c r="I129" s="119">
        <f>H129/E129*100</f>
        <v>43.01912649927557</v>
      </c>
      <c r="J129" s="119">
        <f>H129/G129*100</f>
        <v>5.806920711729422</v>
      </c>
    </row>
    <row r="130" spans="1:10" ht="27" customHeight="1">
      <c r="A130" s="125"/>
      <c r="B130" s="124">
        <v>41</v>
      </c>
      <c r="C130" s="124" t="s">
        <v>182</v>
      </c>
      <c r="D130" s="126"/>
      <c r="E130" s="127">
        <f>E131</f>
        <v>0</v>
      </c>
      <c r="F130" s="127">
        <f aca="true" t="shared" si="14" ref="F130:H131">F131</f>
        <v>0</v>
      </c>
      <c r="G130" s="127">
        <f t="shared" si="14"/>
        <v>0</v>
      </c>
      <c r="H130" s="127">
        <f t="shared" si="14"/>
        <v>0</v>
      </c>
      <c r="I130" s="119" t="e">
        <f>H130/E130*100</f>
        <v>#DIV/0!</v>
      </c>
      <c r="J130" s="119" t="e">
        <f>H130/G130*100</f>
        <v>#DIV/0!</v>
      </c>
    </row>
    <row r="131" spans="1:10" ht="27" customHeight="1">
      <c r="A131" s="125"/>
      <c r="B131" s="124" t="s">
        <v>28</v>
      </c>
      <c r="C131" s="124" t="s">
        <v>29</v>
      </c>
      <c r="D131" s="126"/>
      <c r="E131" s="127">
        <f>E132</f>
        <v>0</v>
      </c>
      <c r="F131" s="128">
        <v>0</v>
      </c>
      <c r="G131" s="128">
        <v>0</v>
      </c>
      <c r="H131" s="127">
        <f t="shared" si="14"/>
        <v>0</v>
      </c>
      <c r="I131" s="119" t="e">
        <f t="shared" si="13"/>
        <v>#DIV/0!</v>
      </c>
      <c r="J131" s="119" t="e">
        <f>H131/G131*100</f>
        <v>#DIV/0!</v>
      </c>
    </row>
    <row r="132" spans="1:10" ht="27" customHeight="1">
      <c r="A132" s="129"/>
      <c r="B132" s="129" t="s">
        <v>70</v>
      </c>
      <c r="C132" s="129" t="s">
        <v>71</v>
      </c>
      <c r="D132" s="130"/>
      <c r="E132" s="128">
        <v>0</v>
      </c>
      <c r="F132" s="131">
        <v>0</v>
      </c>
      <c r="G132" s="131">
        <v>0</v>
      </c>
      <c r="H132" s="131">
        <v>0</v>
      </c>
      <c r="I132" s="132"/>
      <c r="J132" s="132"/>
    </row>
    <row r="133" spans="1:10" ht="27" customHeight="1">
      <c r="A133" s="125"/>
      <c r="B133" s="124">
        <v>42</v>
      </c>
      <c r="C133" s="124" t="s">
        <v>180</v>
      </c>
      <c r="D133" s="126"/>
      <c r="E133" s="127">
        <f>SUM(E134,E142)</f>
        <v>5355.92</v>
      </c>
      <c r="F133" s="133">
        <f>SUM(F134,F142)</f>
        <v>39678</v>
      </c>
      <c r="G133" s="133">
        <f>SUM(G134,G142)</f>
        <v>39678</v>
      </c>
      <c r="H133" s="133">
        <f>SUM(H134,H142)</f>
        <v>2304.07</v>
      </c>
      <c r="I133" s="134">
        <f t="shared" si="13"/>
        <v>43.01912649927557</v>
      </c>
      <c r="J133" s="134">
        <f>H133/G133*100</f>
        <v>5.806920711729422</v>
      </c>
    </row>
    <row r="134" spans="1:10" ht="27" customHeight="1">
      <c r="A134" s="125"/>
      <c r="B134" s="124" t="s">
        <v>23</v>
      </c>
      <c r="C134" s="124" t="s">
        <v>24</v>
      </c>
      <c r="D134" s="126"/>
      <c r="E134" s="127">
        <f>SUM(E135:E141)</f>
        <v>2987.5</v>
      </c>
      <c r="F134" s="127">
        <v>38872</v>
      </c>
      <c r="G134" s="127">
        <v>38872</v>
      </c>
      <c r="H134" s="127">
        <f>SUM(H135:H141)</f>
        <v>1600</v>
      </c>
      <c r="I134" s="134">
        <f>H134/E134*100</f>
        <v>53.55648535564853</v>
      </c>
      <c r="J134" s="134">
        <f>H134/G134*100</f>
        <v>4.116073266104136</v>
      </c>
    </row>
    <row r="135" spans="1:10" ht="27" customHeight="1">
      <c r="A135" s="129"/>
      <c r="B135" s="129" t="s">
        <v>25</v>
      </c>
      <c r="C135" s="129" t="s">
        <v>26</v>
      </c>
      <c r="D135" s="130">
        <v>47400</v>
      </c>
      <c r="E135" s="128">
        <v>2987.5</v>
      </c>
      <c r="F135" s="131">
        <v>0</v>
      </c>
      <c r="G135" s="131">
        <v>0</v>
      </c>
      <c r="H135" s="131">
        <v>0</v>
      </c>
      <c r="I135" s="132"/>
      <c r="J135" s="132"/>
    </row>
    <row r="136" spans="1:10" ht="27" customHeight="1">
      <c r="A136" s="129"/>
      <c r="B136" s="129" t="s">
        <v>25</v>
      </c>
      <c r="C136" s="129" t="s">
        <v>26</v>
      </c>
      <c r="D136" s="130">
        <v>47400</v>
      </c>
      <c r="E136" s="128">
        <v>0</v>
      </c>
      <c r="F136" s="131">
        <v>0</v>
      </c>
      <c r="G136" s="131">
        <v>0</v>
      </c>
      <c r="H136" s="131">
        <v>1600</v>
      </c>
      <c r="I136" s="132"/>
      <c r="J136" s="132"/>
    </row>
    <row r="137" spans="1:10" ht="27" customHeight="1">
      <c r="A137" s="129"/>
      <c r="B137" s="129" t="s">
        <v>25</v>
      </c>
      <c r="C137" s="129" t="s">
        <v>26</v>
      </c>
      <c r="D137" s="130"/>
      <c r="E137" s="128">
        <v>0</v>
      </c>
      <c r="F137" s="131">
        <v>0</v>
      </c>
      <c r="G137" s="131">
        <v>0</v>
      </c>
      <c r="H137" s="131">
        <v>0</v>
      </c>
      <c r="I137" s="132"/>
      <c r="J137" s="132"/>
    </row>
    <row r="138" spans="1:10" ht="27" customHeight="1">
      <c r="A138" s="129"/>
      <c r="B138" s="129" t="s">
        <v>63</v>
      </c>
      <c r="C138" s="129" t="s">
        <v>64</v>
      </c>
      <c r="D138" s="130"/>
      <c r="E138" s="128">
        <v>0</v>
      </c>
      <c r="F138" s="131">
        <v>0</v>
      </c>
      <c r="G138" s="131">
        <v>0</v>
      </c>
      <c r="H138" s="131">
        <v>0</v>
      </c>
      <c r="I138" s="132"/>
      <c r="J138" s="132"/>
    </row>
    <row r="139" spans="1:10" ht="27" customHeight="1">
      <c r="A139" s="129"/>
      <c r="B139" s="129" t="s">
        <v>27</v>
      </c>
      <c r="C139" s="129" t="s">
        <v>65</v>
      </c>
      <c r="D139" s="130"/>
      <c r="E139" s="128">
        <v>0</v>
      </c>
      <c r="F139" s="131">
        <v>0</v>
      </c>
      <c r="G139" s="131">
        <v>0</v>
      </c>
      <c r="H139" s="131">
        <v>0</v>
      </c>
      <c r="I139" s="132"/>
      <c r="J139" s="132"/>
    </row>
    <row r="140" spans="1:10" ht="27" customHeight="1">
      <c r="A140" s="129"/>
      <c r="B140" s="129" t="s">
        <v>44</v>
      </c>
      <c r="C140" s="129" t="s">
        <v>45</v>
      </c>
      <c r="D140" s="130">
        <v>47400</v>
      </c>
      <c r="E140" s="128">
        <v>0</v>
      </c>
      <c r="F140" s="131">
        <v>0</v>
      </c>
      <c r="G140" s="131">
        <v>0</v>
      </c>
      <c r="H140" s="131">
        <v>0</v>
      </c>
      <c r="I140" s="132"/>
      <c r="J140" s="132"/>
    </row>
    <row r="141" spans="1:10" ht="27" customHeight="1">
      <c r="A141" s="129"/>
      <c r="B141" s="129" t="s">
        <v>44</v>
      </c>
      <c r="C141" s="129" t="s">
        <v>45</v>
      </c>
      <c r="D141" s="130">
        <v>47400</v>
      </c>
      <c r="E141" s="128">
        <v>0</v>
      </c>
      <c r="F141" s="131">
        <v>0</v>
      </c>
      <c r="G141" s="131">
        <v>0</v>
      </c>
      <c r="H141" s="131">
        <v>0</v>
      </c>
      <c r="I141" s="132"/>
      <c r="J141" s="132"/>
    </row>
    <row r="142" spans="1:10" ht="27" customHeight="1">
      <c r="A142" s="125"/>
      <c r="B142" s="124" t="s">
        <v>66</v>
      </c>
      <c r="C142" s="124" t="s">
        <v>67</v>
      </c>
      <c r="D142" s="126"/>
      <c r="E142" s="127">
        <f>E143+E144+E145</f>
        <v>2368.42</v>
      </c>
      <c r="F142" s="127">
        <v>806</v>
      </c>
      <c r="G142" s="127">
        <v>806</v>
      </c>
      <c r="H142" s="127">
        <f>H143+H144+H145</f>
        <v>704.07</v>
      </c>
      <c r="I142" s="134">
        <f>H142/E142*100</f>
        <v>29.727413212183652</v>
      </c>
      <c r="J142" s="134">
        <f>H142/G142*100</f>
        <v>87.35359801488835</v>
      </c>
    </row>
    <row r="143" spans="1:10" ht="27" customHeight="1">
      <c r="A143" s="129"/>
      <c r="B143" s="129" t="s">
        <v>68</v>
      </c>
      <c r="C143" s="129" t="s">
        <v>69</v>
      </c>
      <c r="D143" s="130">
        <v>47400</v>
      </c>
      <c r="E143" s="128">
        <v>0</v>
      </c>
      <c r="F143" s="131">
        <v>0</v>
      </c>
      <c r="G143" s="131">
        <v>0</v>
      </c>
      <c r="H143" s="131">
        <v>0</v>
      </c>
      <c r="I143" s="132"/>
      <c r="J143" s="134"/>
    </row>
    <row r="144" spans="1:10" ht="27" customHeight="1">
      <c r="A144" s="129"/>
      <c r="B144" s="129" t="s">
        <v>68</v>
      </c>
      <c r="C144" s="129" t="s">
        <v>69</v>
      </c>
      <c r="D144" s="130">
        <v>72400</v>
      </c>
      <c r="E144" s="128">
        <v>2368.42</v>
      </c>
      <c r="F144" s="131">
        <v>0</v>
      </c>
      <c r="G144" s="131">
        <v>0</v>
      </c>
      <c r="H144" s="131">
        <v>704.07</v>
      </c>
      <c r="I144" s="132"/>
      <c r="J144" s="134"/>
    </row>
    <row r="145" spans="1:10" ht="27" customHeight="1">
      <c r="A145" s="129"/>
      <c r="B145" s="129" t="s">
        <v>68</v>
      </c>
      <c r="C145" s="129" t="s">
        <v>69</v>
      </c>
      <c r="D145" s="130">
        <v>47400</v>
      </c>
      <c r="E145" s="128">
        <v>0</v>
      </c>
      <c r="F145" s="131">
        <v>0</v>
      </c>
      <c r="G145" s="131">
        <v>0</v>
      </c>
      <c r="H145" s="131">
        <v>0</v>
      </c>
      <c r="I145" s="132"/>
      <c r="J145" s="134"/>
    </row>
    <row r="146" spans="1:10" ht="27" customHeight="1">
      <c r="A146" s="124" t="s">
        <v>271</v>
      </c>
      <c r="B146" s="125" t="s">
        <v>4</v>
      </c>
      <c r="C146" s="124" t="s">
        <v>272</v>
      </c>
      <c r="D146" s="151"/>
      <c r="E146" s="127">
        <f>E147</f>
        <v>2350</v>
      </c>
      <c r="F146" s="133">
        <f aca="true" t="shared" si="15" ref="F146:H148">F147</f>
        <v>8000</v>
      </c>
      <c r="G146" s="133">
        <f t="shared" si="15"/>
        <v>8000</v>
      </c>
      <c r="H146" s="133">
        <f t="shared" si="15"/>
        <v>8000</v>
      </c>
      <c r="I146" s="134">
        <f>H146/E146*100</f>
        <v>340.4255319148936</v>
      </c>
      <c r="J146" s="134">
        <f>H146/G146*100</f>
        <v>100</v>
      </c>
    </row>
    <row r="147" spans="1:10" ht="27" customHeight="1">
      <c r="A147" s="125"/>
      <c r="B147" s="124">
        <v>4</v>
      </c>
      <c r="C147" s="124" t="s">
        <v>181</v>
      </c>
      <c r="D147" s="126"/>
      <c r="E147" s="127">
        <f>E148</f>
        <v>2350</v>
      </c>
      <c r="F147" s="133">
        <f t="shared" si="15"/>
        <v>8000</v>
      </c>
      <c r="G147" s="133">
        <f t="shared" si="15"/>
        <v>8000</v>
      </c>
      <c r="H147" s="133">
        <f t="shared" si="15"/>
        <v>8000</v>
      </c>
      <c r="I147" s="134">
        <f>H147/E147*100</f>
        <v>340.4255319148936</v>
      </c>
      <c r="J147" s="134">
        <f>H147/G147*100</f>
        <v>100</v>
      </c>
    </row>
    <row r="148" spans="1:10" ht="27" customHeight="1">
      <c r="A148" s="125"/>
      <c r="B148" s="124">
        <v>42</v>
      </c>
      <c r="C148" s="124" t="s">
        <v>180</v>
      </c>
      <c r="D148" s="126"/>
      <c r="E148" s="127">
        <f>E149</f>
        <v>2350</v>
      </c>
      <c r="F148" s="127">
        <f t="shared" si="15"/>
        <v>8000</v>
      </c>
      <c r="G148" s="127">
        <f t="shared" si="15"/>
        <v>8000</v>
      </c>
      <c r="H148" s="127">
        <f t="shared" si="15"/>
        <v>8000</v>
      </c>
      <c r="I148" s="119">
        <f>H148/E148*100</f>
        <v>340.4255319148936</v>
      </c>
      <c r="J148" s="119">
        <f>H148/G148*100</f>
        <v>100</v>
      </c>
    </row>
    <row r="149" spans="1:10" ht="27" customHeight="1">
      <c r="A149" s="125"/>
      <c r="B149" s="124" t="s">
        <v>66</v>
      </c>
      <c r="C149" s="124" t="s">
        <v>67</v>
      </c>
      <c r="D149" s="126"/>
      <c r="E149" s="127">
        <f>E150</f>
        <v>2350</v>
      </c>
      <c r="F149" s="127">
        <v>8000</v>
      </c>
      <c r="G149" s="127">
        <v>8000</v>
      </c>
      <c r="H149" s="127">
        <f>H150+H151</f>
        <v>8000</v>
      </c>
      <c r="I149" s="119">
        <f>H149/E149*100</f>
        <v>340.4255319148936</v>
      </c>
      <c r="J149" s="119">
        <f>H149/G149*100</f>
        <v>100</v>
      </c>
    </row>
    <row r="150" spans="1:10" ht="27" customHeight="1">
      <c r="A150" s="129"/>
      <c r="B150" s="129" t="s">
        <v>68</v>
      </c>
      <c r="C150" s="129" t="s">
        <v>69</v>
      </c>
      <c r="D150" s="130">
        <v>53082</v>
      </c>
      <c r="E150" s="128">
        <v>2350</v>
      </c>
      <c r="F150" s="131">
        <v>0</v>
      </c>
      <c r="G150" s="131">
        <v>0</v>
      </c>
      <c r="H150" s="131">
        <v>4000</v>
      </c>
      <c r="I150" s="132"/>
      <c r="J150" s="132"/>
    </row>
    <row r="151" spans="1:10" ht="27" customHeight="1">
      <c r="A151" s="129"/>
      <c r="B151" s="129" t="s">
        <v>68</v>
      </c>
      <c r="C151" s="129" t="s">
        <v>69</v>
      </c>
      <c r="D151" s="130">
        <v>11001</v>
      </c>
      <c r="E151" s="128">
        <v>0</v>
      </c>
      <c r="F151" s="131">
        <v>0</v>
      </c>
      <c r="G151" s="131">
        <v>0</v>
      </c>
      <c r="H151" s="131">
        <v>4000</v>
      </c>
      <c r="I151" s="132"/>
      <c r="J151" s="132"/>
    </row>
    <row r="152" spans="1:10" ht="27" customHeight="1">
      <c r="A152" s="121">
        <v>9108</v>
      </c>
      <c r="B152" s="122" t="s">
        <v>294</v>
      </c>
      <c r="C152" s="121" t="s">
        <v>295</v>
      </c>
      <c r="D152" s="122"/>
      <c r="E152" s="108">
        <f>E153+E169+E183</f>
        <v>0</v>
      </c>
      <c r="F152" s="108">
        <f aca="true" t="shared" si="16" ref="F152:H153">F153</f>
        <v>25567</v>
      </c>
      <c r="G152" s="108">
        <f t="shared" si="16"/>
        <v>25567</v>
      </c>
      <c r="H152" s="108">
        <f t="shared" si="16"/>
        <v>19411.95</v>
      </c>
      <c r="I152" s="123" t="e">
        <f>H152/E152*100</f>
        <v>#DIV/0!</v>
      </c>
      <c r="J152" s="123">
        <f>H152/G152*100</f>
        <v>75.92580279266242</v>
      </c>
    </row>
    <row r="153" spans="1:10" ht="27" customHeight="1">
      <c r="A153" s="154" t="s">
        <v>296</v>
      </c>
      <c r="B153" s="155" t="s">
        <v>4</v>
      </c>
      <c r="C153" s="154" t="s">
        <v>297</v>
      </c>
      <c r="D153" s="155"/>
      <c r="E153" s="156">
        <f>E154</f>
        <v>0</v>
      </c>
      <c r="F153" s="156">
        <f t="shared" si="16"/>
        <v>25567</v>
      </c>
      <c r="G153" s="156">
        <f t="shared" si="16"/>
        <v>25567</v>
      </c>
      <c r="H153" s="156">
        <f t="shared" si="16"/>
        <v>19411.95</v>
      </c>
      <c r="I153" s="134" t="e">
        <f>H153/E153*100</f>
        <v>#DIV/0!</v>
      </c>
      <c r="J153" s="134">
        <f>H153/G153*100</f>
        <v>75.92580279266242</v>
      </c>
    </row>
    <row r="154" spans="1:10" ht="27" customHeight="1">
      <c r="A154" s="153"/>
      <c r="B154" s="124">
        <v>3</v>
      </c>
      <c r="C154" s="124" t="s">
        <v>178</v>
      </c>
      <c r="D154" s="152"/>
      <c r="E154" s="127">
        <f>E155+E165</f>
        <v>0</v>
      </c>
      <c r="F154" s="127">
        <f>F155+F165</f>
        <v>25567</v>
      </c>
      <c r="G154" s="127">
        <f>G155+G165</f>
        <v>25567</v>
      </c>
      <c r="H154" s="127">
        <f>H155+H165</f>
        <v>19411.95</v>
      </c>
      <c r="I154" s="134" t="e">
        <f>H154/E154*100</f>
        <v>#DIV/0!</v>
      </c>
      <c r="J154" s="134">
        <f>H154/G154*100</f>
        <v>75.92580279266242</v>
      </c>
    </row>
    <row r="155" spans="1:10" ht="27" customHeight="1">
      <c r="A155" s="153"/>
      <c r="B155" s="124">
        <v>31</v>
      </c>
      <c r="C155" s="124" t="s">
        <v>278</v>
      </c>
      <c r="D155" s="126"/>
      <c r="E155" s="127">
        <f>E156+E159+E162</f>
        <v>0</v>
      </c>
      <c r="F155" s="127">
        <f>F156+F159+F162</f>
        <v>24667</v>
      </c>
      <c r="G155" s="127">
        <f>G156+G159+G162</f>
        <v>24667</v>
      </c>
      <c r="H155" s="127">
        <f>H156+H159+H162</f>
        <v>18753.4</v>
      </c>
      <c r="I155" s="134" t="e">
        <f>H155/E155*100</f>
        <v>#DIV/0!</v>
      </c>
      <c r="J155" s="134">
        <f>H155/G155*100</f>
        <v>76.02626991527141</v>
      </c>
    </row>
    <row r="156" spans="1:10" ht="27" customHeight="1">
      <c r="A156" s="153"/>
      <c r="B156" s="124">
        <v>311</v>
      </c>
      <c r="C156" s="124" t="s">
        <v>280</v>
      </c>
      <c r="D156" s="126"/>
      <c r="E156" s="127">
        <f>E157</f>
        <v>0</v>
      </c>
      <c r="F156" s="127">
        <v>19370</v>
      </c>
      <c r="G156" s="127">
        <v>19111.36</v>
      </c>
      <c r="H156" s="127">
        <f>H157+H158</f>
        <v>14294.77</v>
      </c>
      <c r="I156" s="134" t="e">
        <f>H156/E156*100</f>
        <v>#DIV/0!</v>
      </c>
      <c r="J156" s="134">
        <f>H156/G156*100</f>
        <v>74.79724101267519</v>
      </c>
    </row>
    <row r="157" spans="1:10" ht="27" customHeight="1">
      <c r="A157" s="153"/>
      <c r="B157" s="129">
        <v>3111</v>
      </c>
      <c r="C157" s="129" t="s">
        <v>279</v>
      </c>
      <c r="D157" s="130">
        <v>51100</v>
      </c>
      <c r="E157" s="128">
        <v>0</v>
      </c>
      <c r="F157" s="118"/>
      <c r="G157" s="118"/>
      <c r="H157" s="118">
        <v>6140.29</v>
      </c>
      <c r="I157" s="159"/>
      <c r="J157" s="159"/>
    </row>
    <row r="158" spans="1:10" ht="27" customHeight="1">
      <c r="A158" s="153"/>
      <c r="B158" s="129">
        <v>3111</v>
      </c>
      <c r="C158" s="129" t="s">
        <v>279</v>
      </c>
      <c r="D158" s="130">
        <v>11001</v>
      </c>
      <c r="E158" s="128"/>
      <c r="F158" s="118"/>
      <c r="G158" s="118"/>
      <c r="H158" s="118">
        <v>8154.48</v>
      </c>
      <c r="I158" s="159"/>
      <c r="J158" s="159"/>
    </row>
    <row r="159" spans="1:10" ht="27" customHeight="1">
      <c r="A159" s="125"/>
      <c r="B159" s="124">
        <v>312</v>
      </c>
      <c r="C159" s="124" t="s">
        <v>283</v>
      </c>
      <c r="D159" s="151"/>
      <c r="E159" s="127">
        <f>E161</f>
        <v>0</v>
      </c>
      <c r="F159" s="127">
        <v>3197</v>
      </c>
      <c r="G159" s="127">
        <v>3197</v>
      </c>
      <c r="H159" s="127">
        <f>H160+H161</f>
        <v>2100</v>
      </c>
      <c r="I159" s="134" t="e">
        <f>H159/E159*100</f>
        <v>#DIV/0!</v>
      </c>
      <c r="J159" s="134">
        <f>H159/G159*100</f>
        <v>65.68658116984673</v>
      </c>
    </row>
    <row r="160" spans="1:10" ht="27" customHeight="1">
      <c r="A160" s="125"/>
      <c r="B160" s="129">
        <v>3121</v>
      </c>
      <c r="C160" s="129" t="s">
        <v>283</v>
      </c>
      <c r="D160" s="130">
        <v>51100</v>
      </c>
      <c r="E160" s="128">
        <v>0</v>
      </c>
      <c r="F160" s="118"/>
      <c r="G160" s="118"/>
      <c r="H160" s="118">
        <v>1013.45</v>
      </c>
      <c r="I160" s="157"/>
      <c r="J160" s="157"/>
    </row>
    <row r="161" spans="1:10" ht="27" customHeight="1">
      <c r="A161" s="153"/>
      <c r="B161" s="129">
        <v>3121</v>
      </c>
      <c r="C161" s="129" t="s">
        <v>283</v>
      </c>
      <c r="D161" s="130">
        <v>11001</v>
      </c>
      <c r="E161" s="128">
        <v>0</v>
      </c>
      <c r="F161" s="118"/>
      <c r="G161" s="118"/>
      <c r="H161" s="118">
        <v>1086.55</v>
      </c>
      <c r="I161" s="157"/>
      <c r="J161" s="157"/>
    </row>
    <row r="162" spans="1:10" ht="27" customHeight="1">
      <c r="A162" s="125"/>
      <c r="B162" s="124">
        <v>313</v>
      </c>
      <c r="C162" s="124" t="s">
        <v>284</v>
      </c>
      <c r="D162" s="151"/>
      <c r="E162" s="127">
        <f>E164</f>
        <v>0</v>
      </c>
      <c r="F162" s="127">
        <v>2100</v>
      </c>
      <c r="G162" s="127">
        <v>2358.64</v>
      </c>
      <c r="H162" s="127">
        <f>H163+H164</f>
        <v>2358.63</v>
      </c>
      <c r="I162" s="134" t="e">
        <f>H162/E162*100</f>
        <v>#DIV/0!</v>
      </c>
      <c r="J162" s="134">
        <f>H162/G162*100</f>
        <v>99.99957602686294</v>
      </c>
    </row>
    <row r="163" spans="1:10" ht="27" customHeight="1">
      <c r="A163" s="125"/>
      <c r="B163" s="129">
        <v>3132</v>
      </c>
      <c r="C163" s="129" t="s">
        <v>285</v>
      </c>
      <c r="D163" s="130">
        <v>51100</v>
      </c>
      <c r="E163" s="128">
        <v>0</v>
      </c>
      <c r="F163" s="128"/>
      <c r="G163" s="128"/>
      <c r="H163" s="128">
        <v>665.69</v>
      </c>
      <c r="I163" s="157"/>
      <c r="J163" s="157"/>
    </row>
    <row r="164" spans="1:10" ht="27" customHeight="1">
      <c r="A164" s="125"/>
      <c r="B164" s="129">
        <v>3132</v>
      </c>
      <c r="C164" s="129" t="s">
        <v>285</v>
      </c>
      <c r="D164" s="130">
        <v>11001</v>
      </c>
      <c r="E164" s="128">
        <v>0</v>
      </c>
      <c r="F164" s="118"/>
      <c r="G164" s="118"/>
      <c r="H164" s="118">
        <v>1692.94</v>
      </c>
      <c r="I164" s="157"/>
      <c r="J164" s="157"/>
    </row>
    <row r="165" spans="1:10" ht="27" customHeight="1">
      <c r="A165" s="125"/>
      <c r="B165" s="124">
        <v>32</v>
      </c>
      <c r="C165" s="124" t="s">
        <v>177</v>
      </c>
      <c r="D165" s="126"/>
      <c r="E165" s="127">
        <f>E166</f>
        <v>0</v>
      </c>
      <c r="F165" s="127">
        <f>F166</f>
        <v>900</v>
      </c>
      <c r="G165" s="127">
        <f>G166</f>
        <v>900</v>
      </c>
      <c r="H165" s="127">
        <f>H166</f>
        <v>658.55</v>
      </c>
      <c r="I165" s="134" t="e">
        <f>H165/E165*100</f>
        <v>#DIV/0!</v>
      </c>
      <c r="J165" s="134">
        <f>H165/G165*100</f>
        <v>73.17222222222222</v>
      </c>
    </row>
    <row r="166" spans="1:10" ht="27" customHeight="1">
      <c r="A166" s="125"/>
      <c r="B166" s="124">
        <v>321</v>
      </c>
      <c r="C166" s="124" t="s">
        <v>7</v>
      </c>
      <c r="D166" s="124"/>
      <c r="E166" s="127">
        <f>E168</f>
        <v>0</v>
      </c>
      <c r="F166" s="127">
        <v>900</v>
      </c>
      <c r="G166" s="127">
        <v>900</v>
      </c>
      <c r="H166" s="127">
        <f>H167+H168</f>
        <v>658.55</v>
      </c>
      <c r="I166" s="134" t="e">
        <f>H166/E166*100</f>
        <v>#DIV/0!</v>
      </c>
      <c r="J166" s="134">
        <f>H166/G166*100</f>
        <v>73.17222222222222</v>
      </c>
    </row>
    <row r="167" spans="1:10" ht="27" customHeight="1">
      <c r="A167" s="125"/>
      <c r="B167" s="158">
        <v>3212</v>
      </c>
      <c r="C167" s="158" t="s">
        <v>286</v>
      </c>
      <c r="D167" s="163">
        <v>51100</v>
      </c>
      <c r="E167" s="128">
        <v>0</v>
      </c>
      <c r="F167" s="128"/>
      <c r="G167" s="128"/>
      <c r="H167" s="128">
        <v>285.31</v>
      </c>
      <c r="I167" s="157"/>
      <c r="J167" s="157"/>
    </row>
    <row r="168" spans="1:10" ht="27" customHeight="1">
      <c r="A168" s="158"/>
      <c r="B168" s="158">
        <v>3212</v>
      </c>
      <c r="C168" s="158" t="s">
        <v>286</v>
      </c>
      <c r="D168" s="162">
        <v>11001</v>
      </c>
      <c r="E168" s="118">
        <v>0</v>
      </c>
      <c r="F168" s="118"/>
      <c r="G168" s="118"/>
      <c r="H168" s="118">
        <v>373.24</v>
      </c>
      <c r="I168" s="159"/>
      <c r="J168" s="159"/>
    </row>
    <row r="170" spans="1:6" ht="17.25" customHeight="1">
      <c r="A170" s="4" t="s">
        <v>308</v>
      </c>
      <c r="B170" s="26"/>
      <c r="E170" s="173" t="s">
        <v>312</v>
      </c>
      <c r="F170" s="172"/>
    </row>
    <row r="171" spans="1:6" ht="17.25" customHeight="1">
      <c r="A171" s="4" t="s">
        <v>311</v>
      </c>
      <c r="B171" s="26"/>
      <c r="E171" s="172"/>
      <c r="F171" s="172"/>
    </row>
    <row r="172" spans="1:6" ht="17.25" customHeight="1">
      <c r="A172" s="4" t="s">
        <v>310</v>
      </c>
      <c r="B172" s="26"/>
      <c r="E172" s="198" t="s">
        <v>313</v>
      </c>
      <c r="F172" s="199"/>
    </row>
  </sheetData>
  <sheetProtection/>
  <mergeCells count="4">
    <mergeCell ref="B4:C4"/>
    <mergeCell ref="B5:C5"/>
    <mergeCell ref="A1:J1"/>
    <mergeCell ref="E172:F172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 r:id="rId1"/>
  <headerFooter alignWithMargins="0">
    <oddFooter>&amp;L&amp;C&amp;R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2022-03-15T11:16:20Z</dcterms:created>
  <dcterms:modified xsi:type="dcterms:W3CDTF">2022-04-04T12:05:43Z</dcterms:modified>
  <cp:category/>
  <cp:version/>
  <cp:contentType/>
  <cp:contentStatus/>
</cp:coreProperties>
</file>